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420" windowHeight="11020"/>
  </bookViews>
  <sheets>
    <sheet name="Лист 1" sheetId="2" r:id="rId1"/>
  </sheets>
  <externalReferences>
    <externalReference r:id="rId2"/>
  </externalReferences>
  <definedNames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q11">[0]!___q11</definedName>
    <definedName name="___q7">[0]!___q7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÷ĺňâĺđňűé" localSheetId="0">#REF!</definedName>
    <definedName name="÷ĺňâĺđňűé">#REF!</definedName>
    <definedName name="Excel_BuiltIn_Print_Area_2_1" localSheetId="0">#REF!</definedName>
    <definedName name="Excel_BuiltIn_Print_Area_2_1">#REF!</definedName>
    <definedName name="Excel_BuiltIn_Print_Titles_4_1">([1]нормочас!$B$1:$M$65518,[1]нормочас!$2:$3)</definedName>
    <definedName name="д" localSheetId="0">#REF!</definedName>
    <definedName name="д">#REF!</definedName>
    <definedName name="_xlnm.Print_Titles" localSheetId="0">'Лист 1'!$2:$2</definedName>
    <definedName name="_xlnm.Print_Area" localSheetId="0">'Лист 1'!$A$1:$N$86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5" i="2" l="1"/>
  <c r="M51" i="2"/>
  <c r="L51" i="2"/>
  <c r="J51" i="2"/>
  <c r="G51" i="2"/>
  <c r="F51" i="2"/>
  <c r="E51" i="2"/>
  <c r="D51" i="2"/>
  <c r="K50" i="2"/>
  <c r="K51" i="2" s="1"/>
  <c r="I50" i="2"/>
  <c r="I51" i="2" s="1"/>
  <c r="H50" i="2"/>
  <c r="H51" i="2" s="1"/>
  <c r="C50" i="2"/>
  <c r="C51" i="2" s="1"/>
  <c r="F42" i="2"/>
  <c r="C42" i="2"/>
  <c r="C41" i="2"/>
  <c r="C40" i="2"/>
  <c r="F39" i="2"/>
  <c r="C39" i="2"/>
  <c r="C37" i="2"/>
  <c r="F36" i="2"/>
  <c r="C36" i="2"/>
  <c r="C34" i="2"/>
  <c r="C33" i="2"/>
  <c r="C32" i="2"/>
  <c r="H30" i="2"/>
  <c r="F30" i="2"/>
  <c r="C30" i="2" s="1"/>
  <c r="G29" i="2"/>
  <c r="F29" i="2" s="1"/>
  <c r="C28" i="2"/>
  <c r="H26" i="2"/>
  <c r="H35" i="2" s="1"/>
  <c r="G26" i="2"/>
  <c r="G35" i="2" s="1"/>
  <c r="F26" i="2" l="1"/>
  <c r="C29" i="2"/>
  <c r="F35" i="2" l="1"/>
  <c r="C35" i="2" s="1"/>
  <c r="C26" i="2"/>
</calcChain>
</file>

<file path=xl/sharedStrings.xml><?xml version="1.0" encoding="utf-8"?>
<sst xmlns="http://schemas.openxmlformats.org/spreadsheetml/2006/main" count="427" uniqueCount="95">
  <si>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</si>
  <si>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 xml:space="preserve">                Форма 1.5</t>
  </si>
  <si>
    <t>(рекомендуемая)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</si>
  <si>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</si>
  <si>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</si>
  <si>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г. Вологда ул. Горького, 99</t>
  </si>
  <si>
    <t>(адрес организации)</t>
  </si>
  <si>
    <t>Сведения о техническом состоянии сетей</t>
  </si>
  <si>
    <t>Место опубликования</t>
  </si>
  <si>
    <t>Печатное издание (наименование, №, дата)</t>
  </si>
  <si>
    <t>Наименование сайта/URL</t>
  </si>
  <si>
    <t>http://vologda.energy</t>
  </si>
  <si>
    <t>Дата опубликования</t>
  </si>
  <si>
    <t>Отчетный период</t>
  </si>
  <si>
    <t>Сведения о техническом состоянии сетей за 2016 год</t>
  </si>
  <si>
    <t xml:space="preserve">Воздушные и кабельные линий электропередачи </t>
  </si>
  <si>
    <t>Наименование</t>
  </si>
  <si>
    <t>Итого</t>
  </si>
  <si>
    <t>Напряжение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</si>
  <si>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</si>
  <si>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</si>
  <si>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</si>
  <si>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</si>
  <si>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</si>
  <si>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</si>
  <si>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</si>
  <si>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</si>
  <si>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</si>
  <si>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</si>
  <si>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</si>
  <si>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</si>
  <si>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</si>
  <si>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</si>
  <si>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</si>
  <si>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</si>
  <si>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</si>
  <si>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</si>
  <si>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</si>
  <si>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</si>
  <si>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</si>
  <si>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</si>
  <si>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</si>
  <si>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</si>
  <si>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</si>
  <si>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</si>
  <si>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</si>
  <si>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</si>
  <si>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</si>
  <si>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</si>
  <si>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</si>
  <si>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</si>
  <si>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</si>
  <si>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</si>
  <si>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</si>
  <si>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</si>
  <si>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-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</si>
  <si>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</si>
  <si>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</si>
  <si>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</si>
  <si>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</si>
  <si>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</si>
  <si>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</si>
  <si>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</si>
  <si>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</si>
  <si>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</si>
  <si>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</si>
  <si>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</si>
  <si>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</si>
  <si>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</si>
  <si>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</si>
  <si>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</si>
  <si>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</si>
  <si>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</si>
  <si>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</si>
  <si>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</si>
  <si>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</si>
  <si>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</si>
  <si>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</si>
  <si>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</si>
  <si>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</si>
  <si>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</si>
  <si>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</si>
  <si>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</si>
  <si>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</si>
  <si>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15. Элегазовые выключатели 35 кВ</t>
  </si>
  <si>
    <t>16. Элегазовые выключатели 110кВ</t>
  </si>
  <si>
    <t>17. Замена выключателей 35 - 110 кВ</t>
  </si>
  <si>
    <t>18. Ремонт выключателей 35 - 110 кВ</t>
  </si>
  <si>
    <t>Основание для размещения:</t>
  </si>
  <si>
    <t>Пост. Пр-ва от 21.01.2004 № 24, п. 11 б, 13 абз.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</si>
  <si>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</si>
  <si>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</si>
  <si>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</si>
  <si>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</si>
  <si>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>АО" Вологодская Областная Энергетическая Компания"  г. Вологда ПО "Череповецкое" (без ЭСУ Бабаево)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</si>
</sst>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u/>
      <sz val="10"/>
      <color theme="10"/>
      <name val="Arial Cyr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0" xfId="1" applyNumberFormat="1" applyFont="1" applyAlignment="1">
      <alignment wrapText="1"/>
    </xf>
    <xf numFmtId="0" fontId="1" fillId="0" borderId="0" xfId="1"/>
    <xf numFmtId="0" fontId="2" fillId="0" borderId="0" xfId="1" applyNumberFormat="1" applyFont="1" applyAlignment="1">
      <alignment horizontal="center" wrapText="1"/>
    </xf>
    <xf numFmtId="0" fontId="3" fillId="0" borderId="0" xfId="1" applyFont="1" applyBorder="1" applyAlignment="1">
      <alignment horizontal="right" vertical="justify"/>
    </xf>
    <xf numFmtId="0" fontId="1" fillId="0" borderId="0" xfId="1" applyBorder="1" applyAlignment="1"/>
    <xf numFmtId="0" fontId="3" fillId="0" borderId="0" xfId="1" applyFont="1" applyBorder="1" applyAlignment="1"/>
    <xf numFmtId="0" fontId="3" fillId="0" borderId="0" xfId="1" applyFont="1" applyAlignment="1"/>
    <xf numFmtId="0" fontId="3" fillId="0" borderId="0" xfId="1" applyFont="1" applyBorder="1" applyAlignment="1">
      <alignment horizontal="right"/>
    </xf>
    <xf numFmtId="0" fontId="3" fillId="0" borderId="0" xfId="1" applyFont="1" applyBorder="1" applyAlignment="1">
      <alignment vertical="justify"/>
    </xf>
    <xf numFmtId="0" fontId="5" fillId="0" borderId="0" xfId="1" applyFont="1" applyBorder="1" applyAlignment="1">
      <alignment vertical="justify"/>
    </xf>
    <xf numFmtId="0" fontId="5" fillId="0" borderId="0" xfId="1" applyFont="1" applyBorder="1" applyAlignment="1">
      <alignment horizontal="center" vertical="justify"/>
    </xf>
    <xf numFmtId="0" fontId="7" fillId="0" borderId="0" xfId="1" applyFont="1" applyFill="1" applyBorder="1" applyAlignment="1">
      <alignment vertical="center"/>
    </xf>
    <xf numFmtId="0" fontId="7" fillId="0" borderId="0" xfId="1" applyFont="1" applyAlignment="1">
      <alignment horizontal="center"/>
    </xf>
    <xf numFmtId="0" fontId="2" fillId="0" borderId="6" xfId="1" applyFont="1" applyBorder="1" applyAlignment="1">
      <alignment horizontal="left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9" fillId="0" borderId="0" xfId="1" applyFont="1" applyBorder="1" applyAlignment="1">
      <alignment horizontal="left"/>
    </xf>
    <xf numFmtId="0" fontId="7" fillId="0" borderId="0" xfId="1" applyFont="1" applyBorder="1" applyAlignment="1">
      <alignment horizontal="center"/>
    </xf>
    <xf numFmtId="49" fontId="10" fillId="0" borderId="0" xfId="1" applyNumberFormat="1" applyFont="1" applyBorder="1" applyAlignment="1">
      <alignment horizontal="center" vertical="top"/>
    </xf>
    <xf numFmtId="0" fontId="10" fillId="0" borderId="0" xfId="1" applyFont="1" applyBorder="1" applyAlignment="1">
      <alignment horizontal="center"/>
    </xf>
    <xf numFmtId="0" fontId="5" fillId="0" borderId="0" xfId="1" applyFont="1" applyBorder="1" applyAlignment="1"/>
    <xf numFmtId="0" fontId="13" fillId="0" borderId="6" xfId="1" applyNumberFormat="1" applyFont="1" applyBorder="1" applyAlignment="1">
      <alignment horizontal="center" vertical="center" textRotation="90" wrapText="1"/>
    </xf>
    <xf numFmtId="0" fontId="13" fillId="0" borderId="6" xfId="1" applyNumberFormat="1" applyFont="1" applyBorder="1" applyAlignment="1">
      <alignment horizontal="center" vertical="top" wrapText="1"/>
    </xf>
    <xf numFmtId="0" fontId="13" fillId="0" borderId="6" xfId="1" applyNumberFormat="1" applyFont="1" applyBorder="1" applyAlignment="1">
      <alignment horizontal="left" vertical="center" wrapText="1"/>
    </xf>
    <xf numFmtId="0" fontId="13" fillId="0" borderId="6" xfId="1" applyNumberFormat="1" applyFont="1" applyBorder="1" applyAlignment="1">
      <alignment horizontal="center" vertical="center" wrapText="1"/>
    </xf>
    <xf numFmtId="0" fontId="13" fillId="0" borderId="6" xfId="1" applyNumberFormat="1" applyFont="1" applyFill="1" applyBorder="1" applyAlignment="1">
      <alignment horizontal="center" vertical="center" wrapText="1"/>
    </xf>
    <xf numFmtId="0" fontId="13" fillId="0" borderId="6" xfId="1" applyFont="1" applyBorder="1" applyAlignment="1">
      <alignment horizontal="left" vertical="center" wrapText="1"/>
    </xf>
    <xf numFmtId="0" fontId="14" fillId="0" borderId="0" xfId="1" applyNumberFormat="1" applyFont="1" applyBorder="1" applyAlignment="1">
      <alignment horizontal="left"/>
    </xf>
    <xf numFmtId="0" fontId="13" fillId="0" borderId="0" xfId="1" applyNumberFormat="1" applyFont="1" applyBorder="1" applyAlignment="1">
      <alignment horizontal="center" vertical="center" wrapText="1"/>
    </xf>
    <xf numFmtId="0" fontId="2" fillId="0" borderId="0" xfId="1" applyFont="1"/>
    <xf numFmtId="0" fontId="13" fillId="0" borderId="15" xfId="1" applyNumberFormat="1" applyFont="1" applyBorder="1" applyAlignment="1">
      <alignment horizontal="center" vertical="center" textRotation="90" wrapText="1"/>
    </xf>
    <xf numFmtId="0" fontId="13" fillId="0" borderId="16" xfId="1" applyNumberFormat="1" applyFont="1" applyBorder="1" applyAlignment="1">
      <alignment horizontal="center" vertical="top" wrapText="1"/>
    </xf>
    <xf numFmtId="0" fontId="13" fillId="0" borderId="15" xfId="1" applyNumberFormat="1" applyFont="1" applyBorder="1" applyAlignment="1">
      <alignment horizontal="center" vertical="top" wrapText="1"/>
    </xf>
    <xf numFmtId="0" fontId="14" fillId="0" borderId="16" xfId="1" applyNumberFormat="1" applyFont="1" applyBorder="1" applyAlignment="1">
      <alignment horizontal="left"/>
    </xf>
    <xf numFmtId="0" fontId="13" fillId="0" borderId="15" xfId="1" applyNumberFormat="1" applyFont="1" applyBorder="1" applyAlignment="1">
      <alignment horizontal="center" vertical="center" wrapText="1"/>
    </xf>
    <xf numFmtId="0" fontId="13" fillId="0" borderId="16" xfId="1" applyNumberFormat="1" applyFont="1" applyBorder="1" applyAlignment="1">
      <alignment horizontal="left" vertical="center" wrapText="1"/>
    </xf>
    <xf numFmtId="0" fontId="13" fillId="0" borderId="16" xfId="1" applyFont="1" applyBorder="1" applyAlignment="1">
      <alignment horizontal="left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left" vertical="center" wrapText="1"/>
    </xf>
    <xf numFmtId="0" fontId="13" fillId="0" borderId="6" xfId="1" applyFont="1" applyBorder="1"/>
    <xf numFmtId="0" fontId="13" fillId="0" borderId="6" xfId="1" applyFont="1" applyBorder="1" applyAlignment="1">
      <alignment horizontal="center"/>
    </xf>
    <xf numFmtId="0" fontId="13" fillId="0" borderId="17" xfId="1" applyFont="1" applyBorder="1" applyAlignment="1">
      <alignment horizontal="left" vertical="center" wrapText="1"/>
    </xf>
    <xf numFmtId="0" fontId="13" fillId="0" borderId="18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/>
    </xf>
    <xf numFmtId="0" fontId="13" fillId="0" borderId="18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 applyFill="1"/>
    <xf numFmtId="0" fontId="2" fillId="0" borderId="0" xfId="1" applyNumberFormat="1" applyFont="1" applyAlignment="1">
      <alignment horizontal="center" wrapText="1"/>
    </xf>
    <xf numFmtId="0" fontId="3" fillId="0" borderId="0" xfId="1" applyFont="1" applyBorder="1" applyAlignment="1">
      <alignment horizontal="center" vertical="justify"/>
    </xf>
    <xf numFmtId="0" fontId="3" fillId="0" borderId="0" xfId="1" applyFont="1" applyBorder="1" applyAlignment="1">
      <alignment horizontal="right" vertical="justify"/>
    </xf>
    <xf numFmtId="0" fontId="1" fillId="0" borderId="1" xfId="1" applyBorder="1" applyAlignment="1">
      <alignment horizontal="center" wrapText="1"/>
    </xf>
    <xf numFmtId="0" fontId="12" fillId="0" borderId="0" xfId="1" applyNumberFormat="1" applyFont="1" applyBorder="1" applyAlignment="1">
      <alignment horizontal="left" wrapText="1"/>
    </xf>
    <xf numFmtId="0" fontId="1" fillId="0" borderId="1" xfId="1" applyBorder="1" applyAlignment="1">
      <alignment horizontal="center"/>
    </xf>
    <xf numFmtId="0" fontId="5" fillId="0" borderId="2" xfId="1" applyFont="1" applyBorder="1" applyAlignment="1">
      <alignment horizontal="center" vertical="justify"/>
    </xf>
    <xf numFmtId="0" fontId="6" fillId="0" borderId="0" xfId="1" applyFont="1" applyBorder="1" applyAlignment="1">
      <alignment horizontal="left" vertical="justify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left" wrapText="1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8" fillId="0" borderId="4" xfId="2" applyBorder="1" applyAlignment="1">
      <alignment horizontal="center"/>
    </xf>
    <xf numFmtId="0" fontId="9" fillId="0" borderId="6" xfId="1" applyFont="1" applyBorder="1" applyAlignment="1">
      <alignment horizontal="left"/>
    </xf>
    <xf numFmtId="0" fontId="9" fillId="0" borderId="7" xfId="1" applyFont="1" applyBorder="1" applyAlignment="1">
      <alignment horizontal="left"/>
    </xf>
    <xf numFmtId="0" fontId="7" fillId="0" borderId="3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13" fillId="0" borderId="6" xfId="1" applyNumberFormat="1" applyFont="1" applyBorder="1" applyAlignment="1">
      <alignment horizontal="center" vertical="center" wrapText="1"/>
    </xf>
    <xf numFmtId="0" fontId="13" fillId="0" borderId="6" xfId="1" applyNumberFormat="1" applyFont="1" applyBorder="1" applyAlignment="1">
      <alignment horizontal="center" vertical="center" textRotation="90" wrapText="1"/>
    </xf>
    <xf numFmtId="0" fontId="13" fillId="0" borderId="8" xfId="1" applyNumberFormat="1" applyFont="1" applyBorder="1" applyAlignment="1">
      <alignment horizontal="center" vertical="center"/>
    </xf>
    <xf numFmtId="0" fontId="13" fillId="0" borderId="14" xfId="1" applyNumberFormat="1" applyFont="1" applyBorder="1" applyAlignment="1">
      <alignment horizontal="center" vertical="center"/>
    </xf>
    <xf numFmtId="0" fontId="13" fillId="0" borderId="9" xfId="1" applyNumberFormat="1" applyFont="1" applyBorder="1" applyAlignment="1">
      <alignment horizontal="center" vertical="center" wrapText="1"/>
    </xf>
    <xf numFmtId="0" fontId="13" fillId="0" borderId="10" xfId="1" applyNumberFormat="1" applyFont="1" applyBorder="1" applyAlignment="1">
      <alignment horizontal="center" vertical="center" wrapText="1"/>
    </xf>
    <xf numFmtId="0" fontId="13" fillId="0" borderId="11" xfId="1" applyNumberFormat="1" applyFont="1" applyBorder="1" applyAlignment="1">
      <alignment horizontal="center" vertical="center" wrapText="1"/>
    </xf>
    <xf numFmtId="0" fontId="13" fillId="0" borderId="12" xfId="1" applyNumberFormat="1" applyFont="1" applyBorder="1" applyAlignment="1">
      <alignment horizontal="center" vertical="center" textRotation="90" wrapText="1"/>
    </xf>
    <xf numFmtId="0" fontId="13" fillId="0" borderId="7" xfId="1" applyNumberFormat="1" applyFont="1" applyBorder="1" applyAlignment="1">
      <alignment horizontal="center" vertical="center" textRotation="90" wrapText="1"/>
    </xf>
    <xf numFmtId="0" fontId="5" fillId="0" borderId="0" xfId="1" applyFont="1" applyBorder="1" applyAlignment="1">
      <alignment horizontal="right" indent="1"/>
    </xf>
    <xf numFmtId="0" fontId="5" fillId="0" borderId="0" xfId="1" applyFont="1" applyBorder="1" applyAlignment="1">
      <alignment horizontal="left"/>
    </xf>
    <xf numFmtId="0" fontId="13" fillId="0" borderId="13" xfId="1" applyNumberFormat="1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082;&#1072;&#1083;&#1100;&#1082;&#1048;&#1079;&#1075;&#1086;&#1090;_&#1076;&#1083;&#1103;%20&#1089;&#1086;&#1089;&#1090;.&#1085;&#1091;&#1078;&#1076;%20&#1076;&#1086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в.ТП-3(2300х1050)"/>
      <sheetName val="дв.ТП-3(2400)"/>
      <sheetName val="дв.ТП-2(2300х1700)"/>
      <sheetName val="мет.решетка"/>
      <sheetName val="дв.ТП-5 п.Ботово(2300)"/>
      <sheetName val="дв.ТП-5 п.Ботово(3300)"/>
      <sheetName val="дв.ТП-10 п.Малечкино(2300)"/>
      <sheetName val="дв.ТП-23 п.Климовское (2100)"/>
      <sheetName val="дв.ТП-23 п.Климовское(2300)"/>
      <sheetName val="стеллаж_АСУ"/>
      <sheetName val="ограждениеКТП"/>
      <sheetName val="ограждениеКТП(4000)"/>
      <sheetName val="дв.Ботово(фев)"/>
      <sheetName val="дв.(2)Ботово"/>
      <sheetName val="дв.(3)Ботово"/>
      <sheetName val="КТП(фев)"/>
      <sheetName val="площКТП с лестн"/>
      <sheetName val="Рем.Сейфа"/>
      <sheetName val="Рем.Сейф(1)"/>
      <sheetName val="Рем.КТП"/>
      <sheetName val="Рем. ножа"/>
      <sheetName val="Мет.огражд."/>
      <sheetName val="Рем.СКБМ"/>
      <sheetName val="Рем.нож-эскв"/>
      <sheetName val="Рем.шнеки тр-ра"/>
      <sheetName val="Мет.лест.04.13"/>
      <sheetName val="Мет.дв.04.13"/>
      <sheetName val="Мет.дв(2)04.13"/>
      <sheetName val="Рем.пола.04.13"/>
      <sheetName val="Подст-ка 05.13"/>
      <sheetName val="Рем. шнеки 05.13"/>
      <sheetName val="Рем.экск. 05.13"/>
      <sheetName val="Рем.кузова 05.13."/>
      <sheetName val="Рем. кабины ГАЗ-53 05.13"/>
      <sheetName val="дв.2400х110 05.13"/>
      <sheetName val="дв.330х1500 05.13"/>
      <sheetName val="дв.2400х1700 05.13"/>
      <sheetName val="Подставка 05.13"/>
      <sheetName val="Огражд 5000х3000 05.13"/>
      <sheetName val="Рем.ножа тр-ра"/>
      <sheetName val="Дверь3900х3800"/>
      <sheetName val="Ограж2500х2500"/>
      <sheetName val="ПлощЛестн"/>
      <sheetName val="Рем.пола.КТП19"/>
      <sheetName val="Рем.пола.КТП20"/>
      <sheetName val="Ограж6000х4000"/>
      <sheetName val="Элект зазем_удлин"/>
      <sheetName val="ЗП"/>
      <sheetName val="1_07.13"/>
      <sheetName val="2_07.13"/>
      <sheetName val="3_07.13"/>
      <sheetName val="4_07.13"/>
      <sheetName val="5_07.13"/>
      <sheetName val="6_07.13"/>
      <sheetName val="7_07.13"/>
      <sheetName val="8_07.13"/>
      <sheetName val="9_07.13"/>
      <sheetName val="1_08.13"/>
      <sheetName val="1_08.13 (2)"/>
      <sheetName val="1_08.13 (3)"/>
      <sheetName val="нормочас"/>
      <sheetName val="нормочас (2)"/>
      <sheetName val="1_09.13"/>
      <sheetName val="2_09.13"/>
      <sheetName val="1_10.13"/>
      <sheetName val="2_10.13"/>
      <sheetName val="3_10.13"/>
      <sheetName val="4_10.13"/>
      <sheetName val="5_10.13"/>
      <sheetName val="6_10.13"/>
      <sheetName val="7_10.13"/>
      <sheetName val="8_10.13"/>
      <sheetName val="9_10.13"/>
      <sheetName val="10_10.13"/>
      <sheetName val="11_10.13"/>
      <sheetName val="11_10.13 (2)"/>
      <sheetName val="12_10.13"/>
      <sheetName val="12_10.13 (2)"/>
      <sheetName val="оборотка октяб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1">
          <cell r="B1" t="str">
            <v>Нормы затрат времени на изготовление основных видов продукции РМЦиК (мин.)</v>
          </cell>
        </row>
        <row r="2">
          <cell r="B2" t="str">
            <v>Наименование</v>
          </cell>
          <cell r="D2" t="str">
            <v>Листогибочная машина ВВ2144</v>
          </cell>
          <cell r="E2" t="str">
            <v>Пресс-ножницы Н5222А</v>
          </cell>
          <cell r="F2" t="str">
            <v>Сверлильный станок</v>
          </cell>
          <cell r="G2" t="str">
            <v>Гильотина (накл. ножницы)</v>
          </cell>
          <cell r="H2" t="str">
            <v>Резьбонарезной станок</v>
          </cell>
          <cell r="I2" t="str">
            <v>Токарный станок 1К 62</v>
          </cell>
          <cell r="J2" t="str">
            <v>Фрезерный станок 6Р81</v>
          </cell>
          <cell r="K2" t="str">
            <v>Сварочный аппарат ТДМ-302</v>
          </cell>
          <cell r="L2" t="str">
            <v>Покраска</v>
          </cell>
          <cell r="M2" t="str">
            <v>ИТОГО</v>
          </cell>
          <cell r="N2" t="str">
            <v>чел.-час</v>
          </cell>
        </row>
        <row r="3">
          <cell r="D3" t="str">
            <v>сварщик 6р.</v>
          </cell>
          <cell r="E3" t="str">
            <v>сварщик 6р.</v>
          </cell>
          <cell r="F3" t="str">
            <v>токарь 6р.</v>
          </cell>
          <cell r="G3" t="str">
            <v>сварщик 6р.</v>
          </cell>
          <cell r="H3" t="str">
            <v>сварщик 6р.</v>
          </cell>
          <cell r="I3" t="str">
            <v>токарь 6р.</v>
          </cell>
          <cell r="J3" t="str">
            <v>токарь 6р.</v>
          </cell>
          <cell r="K3" t="str">
            <v>сварщик 6р.</v>
          </cell>
          <cell r="L3" t="str">
            <v>маляр 5р.</v>
          </cell>
          <cell r="O3" t="str">
            <v>сварщик 6р.</v>
          </cell>
          <cell r="P3" t="str">
            <v>токарь 6р.</v>
          </cell>
          <cell r="Q3" t="str">
            <v>маляр 5р.</v>
          </cell>
        </row>
        <row r="4">
          <cell r="B4" t="str">
            <v>Траверса ОГ1 ( 0.4 кВ)</v>
          </cell>
          <cell r="C4" t="str">
            <v>"Траверса ОГ1" ( 0.4 кВ)</v>
          </cell>
          <cell r="E4">
            <v>10</v>
          </cell>
          <cell r="I4">
            <v>10</v>
          </cell>
          <cell r="K4">
            <v>30</v>
          </cell>
          <cell r="L4">
            <v>10</v>
          </cell>
          <cell r="M4">
            <v>60</v>
          </cell>
        </row>
        <row r="5">
          <cell r="B5" t="str">
            <v>Хомут Х6 (10 кВ)</v>
          </cell>
          <cell r="C5" t="str">
            <v>"Хомут Х6" (10 кВ)</v>
          </cell>
          <cell r="D5">
            <v>10</v>
          </cell>
          <cell r="E5">
            <v>10</v>
          </cell>
          <cell r="H5">
            <v>20</v>
          </cell>
          <cell r="I5">
            <v>10</v>
          </cell>
          <cell r="L5">
            <v>10</v>
          </cell>
          <cell r="M5">
            <v>60</v>
          </cell>
        </row>
        <row r="6">
          <cell r="B6" t="str">
            <v>Хомут Х42 (0,4 кВ)</v>
          </cell>
          <cell r="C6" t="str">
            <v>"Хомут Х42" (0,4 кВ)</v>
          </cell>
          <cell r="D6">
            <v>10</v>
          </cell>
          <cell r="E6">
            <v>10</v>
          </cell>
          <cell r="H6">
            <v>20</v>
          </cell>
          <cell r="I6">
            <v>10</v>
          </cell>
          <cell r="L6">
            <v>10</v>
          </cell>
          <cell r="M6">
            <v>60</v>
          </cell>
        </row>
        <row r="7">
          <cell r="B7" t="str">
            <v>Траверса ТН 8 (0.4 кВ)</v>
          </cell>
          <cell r="C7" t="str">
            <v>"Траверса ТН 8" (0.4 кВ)</v>
          </cell>
          <cell r="E7">
            <v>15</v>
          </cell>
          <cell r="I7">
            <v>15</v>
          </cell>
          <cell r="K7">
            <v>15</v>
          </cell>
          <cell r="L7">
            <v>35</v>
          </cell>
          <cell r="M7">
            <v>80</v>
          </cell>
        </row>
        <row r="8">
          <cell r="B8" t="str">
            <v>Траверса ТН 4 (0.4 кВ)</v>
          </cell>
          <cell r="C8" t="str">
            <v>"Траверса ТН 4" (0.4 кВ)</v>
          </cell>
          <cell r="E8">
            <v>15</v>
          </cell>
          <cell r="I8">
            <v>15</v>
          </cell>
          <cell r="K8">
            <v>15</v>
          </cell>
          <cell r="L8">
            <v>15</v>
          </cell>
          <cell r="M8">
            <v>60</v>
          </cell>
        </row>
        <row r="9">
          <cell r="B9" t="str">
            <v>Траверса ТМ 6 (п-10 кВ)</v>
          </cell>
          <cell r="C9" t="str">
            <v>"Траверса ТМ 6" (10 кВ)</v>
          </cell>
          <cell r="D9">
            <v>30</v>
          </cell>
          <cell r="E9">
            <v>60</v>
          </cell>
          <cell r="I9">
            <v>20</v>
          </cell>
          <cell r="K9">
            <v>30</v>
          </cell>
          <cell r="L9">
            <v>20</v>
          </cell>
          <cell r="M9">
            <v>160</v>
          </cell>
        </row>
        <row r="10">
          <cell r="B10" t="str">
            <v>Якорь для оттяжки опор</v>
          </cell>
          <cell r="C10" t="str">
            <v>"Якорь для оттяжки опор"</v>
          </cell>
          <cell r="E10">
            <v>15</v>
          </cell>
          <cell r="G10">
            <v>10</v>
          </cell>
          <cell r="K10">
            <v>15</v>
          </cell>
          <cell r="L10">
            <v>10</v>
          </cell>
          <cell r="M10">
            <v>50</v>
          </cell>
        </row>
        <row r="11">
          <cell r="B11" t="str">
            <v>Кронштейн У-4-10</v>
          </cell>
          <cell r="C11" t="str">
            <v>"Кронштейн У-4-10"</v>
          </cell>
          <cell r="E11">
            <v>20</v>
          </cell>
          <cell r="G11">
            <v>10</v>
          </cell>
          <cell r="H11">
            <v>10</v>
          </cell>
          <cell r="I11">
            <v>5</v>
          </cell>
          <cell r="K11">
            <v>10</v>
          </cell>
          <cell r="L11">
            <v>5</v>
          </cell>
          <cell r="M11">
            <v>60</v>
          </cell>
        </row>
        <row r="12">
          <cell r="B12" t="str">
            <v>Болт-Б5 (0,4 кВ)</v>
          </cell>
          <cell r="C12" t="str">
            <v>"Болт-Б5" (0,4 кВ)</v>
          </cell>
          <cell r="E12">
            <v>5</v>
          </cell>
          <cell r="H12">
            <v>10</v>
          </cell>
          <cell r="I12">
            <v>5</v>
          </cell>
          <cell r="K12">
            <v>5</v>
          </cell>
          <cell r="L12">
            <v>5</v>
          </cell>
          <cell r="M12">
            <v>30</v>
          </cell>
        </row>
        <row r="13">
          <cell r="B13" t="str">
            <v>Кронштейн КС-9 ( 0.4 кВ)</v>
          </cell>
          <cell r="C13" t="str">
            <v>"Кронштейн КС-9" ( 0.4 кВ)</v>
          </cell>
          <cell r="G13">
            <v>10</v>
          </cell>
          <cell r="I13">
            <v>15</v>
          </cell>
          <cell r="K13">
            <v>15</v>
          </cell>
          <cell r="L13">
            <v>5</v>
          </cell>
          <cell r="M13">
            <v>45</v>
          </cell>
        </row>
        <row r="14">
          <cell r="B14" t="str">
            <v xml:space="preserve">Навес Н-24 для металлических дверей </v>
          </cell>
          <cell r="C14" t="str">
            <v xml:space="preserve">"Навес Н-24 для металлических дверей" </v>
          </cell>
          <cell r="F14">
            <v>10</v>
          </cell>
          <cell r="I14">
            <v>10</v>
          </cell>
          <cell r="M14">
            <v>20</v>
          </cell>
        </row>
        <row r="15">
          <cell r="B15" t="str">
            <v>Навес Н-40 для металлических дверей</v>
          </cell>
          <cell r="C15" t="str">
            <v>"Навес Н-40 для металлических дверей"</v>
          </cell>
          <cell r="F15">
            <v>15</v>
          </cell>
          <cell r="I15">
            <v>15</v>
          </cell>
          <cell r="M15">
            <v>30</v>
          </cell>
        </row>
        <row r="16">
          <cell r="B16" t="str">
            <v>Металлический электрод заземления</v>
          </cell>
          <cell r="C16" t="str">
            <v>"Металлический электрод заземления"</v>
          </cell>
          <cell r="E16">
            <v>5</v>
          </cell>
          <cell r="K16">
            <v>10</v>
          </cell>
          <cell r="M16">
            <v>15</v>
          </cell>
        </row>
        <row r="17">
          <cell r="B17" t="str">
            <v>Металлический замок</v>
          </cell>
          <cell r="C17" t="str">
            <v>"Металлический замок"</v>
          </cell>
          <cell r="G17">
            <v>5</v>
          </cell>
          <cell r="I17">
            <v>30</v>
          </cell>
          <cell r="J17">
            <v>20</v>
          </cell>
          <cell r="K17">
            <v>5</v>
          </cell>
          <cell r="M17">
            <v>60</v>
          </cell>
        </row>
        <row r="18">
          <cell r="B18" t="str">
            <v xml:space="preserve">Кронштейн РА 4 конструкции под РЛНД </v>
          </cell>
          <cell r="C18" t="str">
            <v xml:space="preserve">"Кронштейн РА 4 конструкции под РЛНД" </v>
          </cell>
          <cell r="E18">
            <v>10</v>
          </cell>
          <cell r="G18">
            <v>10</v>
          </cell>
          <cell r="I18">
            <v>10</v>
          </cell>
          <cell r="L18">
            <v>10</v>
          </cell>
          <cell r="M18">
            <v>40</v>
          </cell>
        </row>
        <row r="19">
          <cell r="B19" t="str">
            <v xml:space="preserve">Крепление привода ПРН3 конструкции под РЛНД </v>
          </cell>
          <cell r="C19" t="str">
            <v xml:space="preserve">"Крепление привода ПРН3 конструкции под РЛНД" </v>
          </cell>
          <cell r="E19">
            <v>30</v>
          </cell>
          <cell r="K19">
            <v>10</v>
          </cell>
          <cell r="L19">
            <v>20</v>
          </cell>
          <cell r="M19">
            <v>60</v>
          </cell>
        </row>
        <row r="20">
          <cell r="B20" t="str">
            <v xml:space="preserve">Крепление разъединителя конструкции под РЛНД </v>
          </cell>
          <cell r="C20" t="str">
            <v xml:space="preserve">"Крепление разъединителя конструкции под РЛНД" </v>
          </cell>
          <cell r="E20">
            <v>50</v>
          </cell>
          <cell r="K20">
            <v>20</v>
          </cell>
          <cell r="L20">
            <v>50</v>
          </cell>
          <cell r="M20">
            <v>120</v>
          </cell>
        </row>
        <row r="21">
          <cell r="B21" t="str">
            <v xml:space="preserve">Гребенка конструкции под РЛНД </v>
          </cell>
          <cell r="C21" t="str">
            <v xml:space="preserve">"Гребенка конструкции под РЛНД" </v>
          </cell>
          <cell r="E21">
            <v>20</v>
          </cell>
          <cell r="I21">
            <v>10</v>
          </cell>
          <cell r="K21">
            <v>20</v>
          </cell>
          <cell r="L21">
            <v>10</v>
          </cell>
          <cell r="M21">
            <v>60</v>
          </cell>
        </row>
        <row r="22">
          <cell r="B22" t="str">
            <v>Металлический раперный столбик</v>
          </cell>
          <cell r="C22" t="str">
            <v>"Металлический раперный столбик"</v>
          </cell>
          <cell r="E22">
            <v>5</v>
          </cell>
          <cell r="G22">
            <v>5</v>
          </cell>
          <cell r="K22">
            <v>5</v>
          </cell>
          <cell r="L22">
            <v>5</v>
          </cell>
          <cell r="M22">
            <v>20</v>
          </cell>
        </row>
        <row r="23">
          <cell r="B23" t="str">
            <v>Кабельный короб 0,4 кВт</v>
          </cell>
          <cell r="C23" t="str">
            <v>"Металлический кабельный короб (0,4 кВ)"</v>
          </cell>
          <cell r="D23">
            <v>10</v>
          </cell>
          <cell r="E23">
            <v>10</v>
          </cell>
          <cell r="G23">
            <v>10</v>
          </cell>
          <cell r="K23">
            <v>10</v>
          </cell>
          <cell r="L23">
            <v>10</v>
          </cell>
          <cell r="M23">
            <v>50</v>
          </cell>
        </row>
        <row r="24">
          <cell r="B24" t="str">
            <v>Траверса ТМ6 (п-10 кВ)</v>
          </cell>
          <cell r="C24" t="str">
            <v>"Траверса ТМ 6" (10 кВ)</v>
          </cell>
          <cell r="D24">
            <v>30</v>
          </cell>
          <cell r="E24">
            <v>60</v>
          </cell>
          <cell r="I24">
            <v>20</v>
          </cell>
          <cell r="K24">
            <v>30</v>
          </cell>
          <cell r="L24">
            <v>20</v>
          </cell>
          <cell r="M24">
            <v>160</v>
          </cell>
        </row>
        <row r="25">
          <cell r="B25" t="str">
            <v>Накладка ОГ-5 (10 кВ)</v>
          </cell>
          <cell r="C25" t="str">
            <v>"Накладка ОГ-5" (10 кВ)</v>
          </cell>
          <cell r="E25">
            <v>5</v>
          </cell>
          <cell r="G25">
            <v>10</v>
          </cell>
          <cell r="I25">
            <v>5</v>
          </cell>
          <cell r="K25">
            <v>5</v>
          </cell>
          <cell r="L25">
            <v>5</v>
          </cell>
          <cell r="M25">
            <v>30</v>
          </cell>
        </row>
        <row r="26">
          <cell r="B26" t="str">
            <v>Накладка ОГ-2 (10 кВ)</v>
          </cell>
          <cell r="C26" t="str">
            <v>"Накладка ОГ-2" (10 кВ)</v>
          </cell>
          <cell r="D26">
            <v>10</v>
          </cell>
          <cell r="E26">
            <v>20</v>
          </cell>
          <cell r="K26">
            <v>10</v>
          </cell>
          <cell r="L26">
            <v>5</v>
          </cell>
          <cell r="M26">
            <v>45</v>
          </cell>
        </row>
        <row r="27">
          <cell r="B27" t="str">
            <v xml:space="preserve">Траверса УП-10-1 (10 кВ) </v>
          </cell>
          <cell r="C27" t="str">
            <v xml:space="preserve">"Траверса "УП-10-1" (10 кВ) </v>
          </cell>
          <cell r="E27">
            <v>30</v>
          </cell>
          <cell r="I27">
            <v>20</v>
          </cell>
          <cell r="K27">
            <v>20</v>
          </cell>
          <cell r="L27">
            <v>20</v>
          </cell>
          <cell r="M27">
            <v>90</v>
          </cell>
        </row>
        <row r="28">
          <cell r="B28" t="str">
            <v xml:space="preserve">Кронштейн У-4-10 </v>
          </cell>
          <cell r="C28" t="str">
            <v xml:space="preserve">"Кронштейн У-4-10" </v>
          </cell>
          <cell r="E28">
            <v>20</v>
          </cell>
          <cell r="G28">
            <v>10</v>
          </cell>
          <cell r="H28">
            <v>10</v>
          </cell>
          <cell r="I28">
            <v>5</v>
          </cell>
          <cell r="K28">
            <v>10</v>
          </cell>
          <cell r="L28">
            <v>5</v>
          </cell>
          <cell r="M28">
            <v>60</v>
          </cell>
        </row>
        <row r="29">
          <cell r="B29" t="str">
            <v xml:space="preserve">Траверса П-10-2 (10 кВ) </v>
          </cell>
          <cell r="C29" t="str">
            <v xml:space="preserve">"Траверса "П-10-2" (10 кВ) </v>
          </cell>
          <cell r="E29">
            <v>10</v>
          </cell>
          <cell r="I29">
            <v>15</v>
          </cell>
          <cell r="K29">
            <v>10</v>
          </cell>
          <cell r="L29">
            <v>25</v>
          </cell>
          <cell r="M29">
            <v>60</v>
          </cell>
        </row>
        <row r="30">
          <cell r="B30" t="str">
            <v>Траверса П-10-3</v>
          </cell>
          <cell r="C30" t="str">
            <v>"Траверса П-10-3"</v>
          </cell>
          <cell r="E30">
            <v>10</v>
          </cell>
          <cell r="I30">
            <v>15</v>
          </cell>
          <cell r="K30">
            <v>10</v>
          </cell>
          <cell r="L30">
            <v>15</v>
          </cell>
          <cell r="M30">
            <v>50</v>
          </cell>
        </row>
        <row r="31">
          <cell r="B31" t="str">
            <v>Траверса П-10-4</v>
          </cell>
          <cell r="C31" t="str">
            <v>"Траверса П-10-4"</v>
          </cell>
          <cell r="E31">
            <v>20</v>
          </cell>
          <cell r="I31">
            <v>20</v>
          </cell>
          <cell r="K31">
            <v>20</v>
          </cell>
          <cell r="L31">
            <v>20</v>
          </cell>
          <cell r="M31">
            <v>80</v>
          </cell>
        </row>
        <row r="32">
          <cell r="B32" t="str">
            <v>Траверса ПП-10-2 (10 кВ) (3000 мм)</v>
          </cell>
          <cell r="C32" t="str">
            <v>"Траверса "ПП-10-2" (10 кВ) (3000 мм)</v>
          </cell>
          <cell r="E32">
            <v>60</v>
          </cell>
          <cell r="I32">
            <v>60</v>
          </cell>
          <cell r="K32">
            <v>60</v>
          </cell>
          <cell r="L32">
            <v>60</v>
          </cell>
          <cell r="M32">
            <v>240</v>
          </cell>
        </row>
        <row r="33">
          <cell r="B33" t="str">
            <v xml:space="preserve">Шайба d=18 </v>
          </cell>
          <cell r="C33" t="str">
            <v xml:space="preserve">"Шайба d=18" </v>
          </cell>
          <cell r="E33">
            <v>5</v>
          </cell>
          <cell r="G33">
            <v>5</v>
          </cell>
          <cell r="L33">
            <v>2</v>
          </cell>
          <cell r="M33">
            <v>12</v>
          </cell>
        </row>
        <row r="34">
          <cell r="B34" t="str">
            <v xml:space="preserve">Конструкция КР-1 </v>
          </cell>
          <cell r="C34" t="str">
            <v xml:space="preserve">"Конструкция КР-1" </v>
          </cell>
          <cell r="E34">
            <v>30</v>
          </cell>
          <cell r="F34">
            <v>20</v>
          </cell>
          <cell r="K34">
            <v>20</v>
          </cell>
          <cell r="L34">
            <v>20</v>
          </cell>
          <cell r="M34">
            <v>90</v>
          </cell>
        </row>
        <row r="35">
          <cell r="B35" t="str">
            <v xml:space="preserve">Траверса ТН-9 (0,4 кВ) </v>
          </cell>
          <cell r="C35" t="str">
            <v xml:space="preserve">"Траверса "ТН-9" (0,4 кВ) </v>
          </cell>
          <cell r="E35">
            <v>15</v>
          </cell>
          <cell r="I35">
            <v>15</v>
          </cell>
          <cell r="K35">
            <v>15</v>
          </cell>
          <cell r="L35">
            <v>15</v>
          </cell>
          <cell r="M35">
            <v>60</v>
          </cell>
        </row>
        <row r="36">
          <cell r="B36" t="str">
            <v>Кронштейн У-3-10</v>
          </cell>
          <cell r="C36" t="str">
            <v>"Кронштейн У-3-10"</v>
          </cell>
          <cell r="E36">
            <v>10</v>
          </cell>
          <cell r="G36">
            <v>10</v>
          </cell>
          <cell r="H36">
            <v>10</v>
          </cell>
          <cell r="K36">
            <v>20</v>
          </cell>
          <cell r="L36">
            <v>10</v>
          </cell>
          <cell r="M36">
            <v>60</v>
          </cell>
        </row>
        <row r="37">
          <cell r="B37" t="str">
            <v>Кронштейн КД</v>
          </cell>
          <cell r="C37" t="str">
            <v>"Кронштейн КД"</v>
          </cell>
          <cell r="D37">
            <v>5</v>
          </cell>
          <cell r="E37">
            <v>5</v>
          </cell>
          <cell r="F37">
            <v>5</v>
          </cell>
          <cell r="I37">
            <v>5</v>
          </cell>
          <cell r="K37">
            <v>5</v>
          </cell>
          <cell r="L37">
            <v>5</v>
          </cell>
          <cell r="M37">
            <v>30</v>
          </cell>
        </row>
        <row r="38">
          <cell r="B38" t="str">
            <v>Кронштейн КХ-1 0,4 кВ</v>
          </cell>
          <cell r="C38" t="str">
            <v>"Кронштейн КХ-1 0,4 кВ"</v>
          </cell>
          <cell r="E38">
            <v>10</v>
          </cell>
          <cell r="G38">
            <v>5</v>
          </cell>
          <cell r="K38">
            <v>5</v>
          </cell>
          <cell r="L38">
            <v>5</v>
          </cell>
          <cell r="M38">
            <v>25</v>
          </cell>
        </row>
        <row r="39">
          <cell r="B39" t="str">
            <v>Кронштейн КП-1</v>
          </cell>
          <cell r="C39" t="str">
            <v>"Кронштейн КП-1"</v>
          </cell>
          <cell r="D39">
            <v>5</v>
          </cell>
          <cell r="E39">
            <v>10</v>
          </cell>
          <cell r="K39">
            <v>5</v>
          </cell>
          <cell r="L39">
            <v>5</v>
          </cell>
          <cell r="M39">
            <v>25</v>
          </cell>
        </row>
        <row r="40">
          <cell r="B40" t="str">
            <v>Кронштейн КП-2</v>
          </cell>
          <cell r="C40" t="str">
            <v>"Кронштейн КП-2"</v>
          </cell>
          <cell r="D40">
            <v>10</v>
          </cell>
          <cell r="E40">
            <v>10</v>
          </cell>
          <cell r="K40">
            <v>5</v>
          </cell>
          <cell r="L40">
            <v>5</v>
          </cell>
          <cell r="M40">
            <v>30</v>
          </cell>
        </row>
        <row r="41">
          <cell r="B41" t="str">
            <v>Металлический раперный столбик</v>
          </cell>
          <cell r="C41" t="str">
            <v>"Металлический раперный столбик"</v>
          </cell>
          <cell r="E41">
            <v>5</v>
          </cell>
          <cell r="G41">
            <v>5</v>
          </cell>
          <cell r="K41">
            <v>5</v>
          </cell>
          <cell r="L41">
            <v>5</v>
          </cell>
          <cell r="M41">
            <v>20</v>
          </cell>
        </row>
        <row r="42">
          <cell r="B42" t="str">
            <v>Металлический раперный столбик</v>
          </cell>
          <cell r="C42" t="str">
            <v>"Металлический раперный столбик"</v>
          </cell>
          <cell r="E42">
            <v>5</v>
          </cell>
          <cell r="G42">
            <v>5</v>
          </cell>
          <cell r="K42">
            <v>5</v>
          </cell>
          <cell r="L42">
            <v>5</v>
          </cell>
          <cell r="M42">
            <v>20</v>
          </cell>
        </row>
        <row r="43">
          <cell r="B43" t="str">
            <v xml:space="preserve">Навес Н-16 для металлических дверей </v>
          </cell>
          <cell r="C43" t="str">
            <v xml:space="preserve">"Навес Н-16 для металлических дверей" </v>
          </cell>
          <cell r="I43">
            <v>19</v>
          </cell>
          <cell r="M43">
            <v>19</v>
          </cell>
        </row>
        <row r="44">
          <cell r="B44" t="str">
            <v xml:space="preserve">Кронштейн КС-1 </v>
          </cell>
          <cell r="C44" t="str">
            <v xml:space="preserve">"Кронштейн КС-1" </v>
          </cell>
          <cell r="E44">
            <v>10</v>
          </cell>
          <cell r="G44">
            <v>10</v>
          </cell>
          <cell r="K44">
            <v>30</v>
          </cell>
          <cell r="L44">
            <v>10</v>
          </cell>
          <cell r="M44">
            <v>60</v>
          </cell>
        </row>
        <row r="45">
          <cell r="B45" t="str">
            <v>Траверса ТН 2  ( 0,4 кВ)</v>
          </cell>
          <cell r="C45" t="str">
            <v>"Траверса ТН 2"  ( 0,4 кВ)</v>
          </cell>
          <cell r="E45">
            <v>10</v>
          </cell>
          <cell r="I45">
            <v>15</v>
          </cell>
          <cell r="K45">
            <v>10</v>
          </cell>
          <cell r="L45">
            <v>25</v>
          </cell>
          <cell r="M45">
            <v>60</v>
          </cell>
        </row>
        <row r="46">
          <cell r="B46" t="str">
            <v xml:space="preserve">Навес Н-25 для металлических дверей </v>
          </cell>
          <cell r="C46" t="str">
            <v xml:space="preserve">"Навес Н-25 для металлических дверей" </v>
          </cell>
          <cell r="F46">
            <v>10</v>
          </cell>
          <cell r="I46">
            <v>10</v>
          </cell>
          <cell r="M46">
            <v>20</v>
          </cell>
        </row>
        <row r="47">
          <cell r="B47" t="str">
            <v xml:space="preserve">"Навес Н-12 для металлических дверей" </v>
          </cell>
          <cell r="C47" t="str">
            <v xml:space="preserve">"Навес Н-12 для металлических дверей" </v>
          </cell>
          <cell r="I47">
            <v>8</v>
          </cell>
          <cell r="M47">
            <v>8</v>
          </cell>
        </row>
        <row r="48">
          <cell r="B48" t="str">
            <v xml:space="preserve">Траверса УП-10-1 (10 кВ) </v>
          </cell>
          <cell r="C48" t="str">
            <v xml:space="preserve">"Траверса "УП-10-1" (10 кВ) </v>
          </cell>
          <cell r="E48">
            <v>30</v>
          </cell>
          <cell r="I48">
            <v>20</v>
          </cell>
          <cell r="K48">
            <v>20</v>
          </cell>
          <cell r="L48">
            <v>20</v>
          </cell>
          <cell r="M48">
            <v>90</v>
          </cell>
        </row>
        <row r="49">
          <cell r="B49" t="str">
            <v xml:space="preserve">Шайба d=18 </v>
          </cell>
          <cell r="C49" t="str">
            <v xml:space="preserve">"Шайба d=18" </v>
          </cell>
          <cell r="E49">
            <v>5</v>
          </cell>
          <cell r="G49">
            <v>5</v>
          </cell>
          <cell r="L49">
            <v>2</v>
          </cell>
          <cell r="M49">
            <v>12</v>
          </cell>
        </row>
        <row r="50">
          <cell r="B50" t="str">
            <v>Металлический замок</v>
          </cell>
          <cell r="C50" t="str">
            <v>"Металлический замок"</v>
          </cell>
          <cell r="G50">
            <v>5</v>
          </cell>
          <cell r="I50">
            <v>30</v>
          </cell>
          <cell r="J50">
            <v>20</v>
          </cell>
          <cell r="K50">
            <v>5</v>
          </cell>
          <cell r="M50">
            <v>60</v>
          </cell>
        </row>
        <row r="51">
          <cell r="C51" t="str">
            <v>"Хомут Х-34"</v>
          </cell>
        </row>
        <row r="52">
          <cell r="C52" t="str">
            <v>"Траверса ТМ-19"</v>
          </cell>
        </row>
        <row r="53">
          <cell r="C53" t="str">
            <v>"Траверса ТМ-19"</v>
          </cell>
        </row>
        <row r="54">
          <cell r="C54" t="str">
            <v>"Кронштейн КС-2"</v>
          </cell>
        </row>
        <row r="55">
          <cell r="C55" t="str">
            <v>"Навес Н-40 для металлических дверей"</v>
          </cell>
        </row>
        <row r="56">
          <cell r="C56" t="str">
            <v>"Навес Н-50 для металлических дверей"</v>
          </cell>
        </row>
        <row r="57">
          <cell r="C57" t="str">
            <v>"Металлического талрепа для натяжки проводов ВЛ (L=850 мм)"</v>
          </cell>
        </row>
        <row r="58">
          <cell r="C58" t="str">
            <v>"Металлического талрепа для натяжки проводов ВЛ (L=400 мм)"</v>
          </cell>
        </row>
        <row r="59">
          <cell r="C59" t="str">
            <v>"Металлического якоря для оттяжки опор ВЛ"</v>
          </cell>
        </row>
        <row r="60">
          <cell r="C60" t="str">
            <v>"Металлического якоря для оттяжки опор ВЛ"</v>
          </cell>
        </row>
        <row r="61">
          <cell r="C61" t="str">
            <v xml:space="preserve">"Кронштейн РА 4 конструкции под РЛНД" </v>
          </cell>
        </row>
        <row r="62">
          <cell r="C62" t="str">
            <v>"Накладка ОГ-5" (10 кВ)</v>
          </cell>
        </row>
        <row r="63">
          <cell r="C63" t="str">
            <v>"Траверса "ПП-10-2" (10 кВ) (3000 мм)</v>
          </cell>
        </row>
        <row r="64">
          <cell r="C64" t="str">
            <v xml:space="preserve">"Траверса "ТМ-17" (ВЛ-10 кВ) </v>
          </cell>
        </row>
        <row r="73">
          <cell r="B73" t="str">
            <v>Начальник ОЭ,ОТиЗП</v>
          </cell>
          <cell r="I73" t="str">
            <v>М.Е.Чамина</v>
          </cell>
        </row>
        <row r="74">
          <cell r="B74" t="str">
            <v>Начальник РМЦиК</v>
          </cell>
          <cell r="I74" t="str">
            <v>П.Н.Закусов</v>
          </cell>
        </row>
        <row r="81">
          <cell r="B81" t="str">
            <v>Наименование</v>
          </cell>
          <cell r="D81" t="str">
            <v>Листогибочная машина ВВ2144</v>
          </cell>
          <cell r="E81" t="str">
            <v>Пресс-ножницы Н5222А</v>
          </cell>
          <cell r="F81" t="str">
            <v>Сверлильный станок</v>
          </cell>
          <cell r="G81" t="str">
            <v>Гильотина (накл. ножницы)</v>
          </cell>
          <cell r="H81" t="str">
            <v>Резьбонарезной станок</v>
          </cell>
          <cell r="I81" t="str">
            <v>Токарный станок 1К 62</v>
          </cell>
          <cell r="J81" t="str">
            <v>Фрезерный станок 6Р81</v>
          </cell>
          <cell r="K81" t="str">
            <v>Сварочный аппарат ТДМ-302</v>
          </cell>
          <cell r="L81" t="str">
            <v>Пистолет</v>
          </cell>
        </row>
        <row r="82">
          <cell r="B82" t="str">
            <v>Стоимость</v>
          </cell>
          <cell r="D82">
            <v>300000</v>
          </cell>
          <cell r="E82">
            <v>140397.32999999999</v>
          </cell>
          <cell r="F82">
            <v>24310</v>
          </cell>
          <cell r="G82">
            <v>100960.6</v>
          </cell>
          <cell r="H82">
            <v>16780</v>
          </cell>
          <cell r="I82">
            <v>80000</v>
          </cell>
          <cell r="J82">
            <v>20833.330000000002</v>
          </cell>
          <cell r="K82">
            <v>58313.56</v>
          </cell>
          <cell r="L82">
            <v>9000</v>
          </cell>
        </row>
        <row r="83">
          <cell r="B83" t="str">
            <v>Амортизация</v>
          </cell>
          <cell r="D83">
            <v>5000</v>
          </cell>
          <cell r="E83">
            <v>2339.9554999999996</v>
          </cell>
          <cell r="F83">
            <v>405.16666666666669</v>
          </cell>
          <cell r="G83">
            <v>1682.676666666667</v>
          </cell>
          <cell r="H83">
            <v>279.66666666666669</v>
          </cell>
          <cell r="I83">
            <v>1333.3333333333333</v>
          </cell>
          <cell r="J83">
            <v>347.22216666666668</v>
          </cell>
          <cell r="K83">
            <v>971.89266666666663</v>
          </cell>
          <cell r="L83">
            <v>3000</v>
          </cell>
        </row>
        <row r="84">
          <cell r="B84" t="str">
            <v xml:space="preserve">Расходы на содержание оборуд. </v>
          </cell>
          <cell r="D84">
            <v>5000</v>
          </cell>
          <cell r="E84">
            <v>2339.9554999999996</v>
          </cell>
          <cell r="F84">
            <v>405.16666666666669</v>
          </cell>
          <cell r="G84">
            <v>1682.676666666667</v>
          </cell>
          <cell r="H84">
            <v>279.66666666666669</v>
          </cell>
          <cell r="I84">
            <v>1333.3333333333333</v>
          </cell>
          <cell r="J84">
            <v>347.22216666666668</v>
          </cell>
          <cell r="K84">
            <v>971.89266666666663</v>
          </cell>
          <cell r="L84">
            <v>3000</v>
          </cell>
        </row>
        <row r="85">
          <cell r="B85" t="str">
            <v>Налог на имущество 2,2% годовых</v>
          </cell>
          <cell r="D85">
            <v>550</v>
          </cell>
          <cell r="E85">
            <v>257.39510499999994</v>
          </cell>
          <cell r="F85">
            <v>44.568333333333328</v>
          </cell>
          <cell r="G85">
            <v>185.09443333333334</v>
          </cell>
          <cell r="H85">
            <v>30.763333333333332</v>
          </cell>
          <cell r="I85">
            <v>146.66666666666666</v>
          </cell>
          <cell r="J85">
            <v>38.194438333333331</v>
          </cell>
          <cell r="K85">
            <v>106.90819333333332</v>
          </cell>
          <cell r="L85">
            <v>16.5</v>
          </cell>
        </row>
        <row r="86">
          <cell r="B86" t="str">
            <v>стоимость 1 часа (в месяце — 165,67ч)</v>
          </cell>
          <cell r="D86">
            <v>64.263959390862951</v>
          </cell>
          <cell r="E86">
            <v>30.074961045685274</v>
          </cell>
          <cell r="F86">
            <v>5.2075228426395936</v>
          </cell>
          <cell r="G86">
            <v>21.627092994923864</v>
          </cell>
          <cell r="H86">
            <v>3.5944974619289343</v>
          </cell>
          <cell r="I86">
            <v>17.137055837563452</v>
          </cell>
          <cell r="J86">
            <v>4.462774243654823</v>
          </cell>
          <cell r="K86">
            <v>12.491534172588832</v>
          </cell>
          <cell r="L86">
            <v>36.648730964467006</v>
          </cell>
        </row>
        <row r="87">
          <cell r="B87" t="str">
            <v>Потребляемая мощность оборудования, кВт.ч.</v>
          </cell>
          <cell r="D87">
            <v>13</v>
          </cell>
          <cell r="E87">
            <v>3</v>
          </cell>
          <cell r="F87">
            <v>4</v>
          </cell>
          <cell r="G87">
            <v>30</v>
          </cell>
          <cell r="H87">
            <v>2</v>
          </cell>
          <cell r="I87">
            <v>6</v>
          </cell>
          <cell r="J87">
            <v>8</v>
          </cell>
          <cell r="K87">
            <v>8</v>
          </cell>
          <cell r="L87">
            <v>2</v>
          </cell>
        </row>
        <row r="88">
          <cell r="B88" t="str">
            <v>Расход электроэнергии за 1час работы,своб.цена НН в 2013   руб./час</v>
          </cell>
          <cell r="D88">
            <v>65</v>
          </cell>
          <cell r="E88">
            <v>15</v>
          </cell>
          <cell r="F88">
            <v>20</v>
          </cell>
          <cell r="G88">
            <v>150</v>
          </cell>
          <cell r="H88">
            <v>10</v>
          </cell>
          <cell r="I88">
            <v>30</v>
          </cell>
          <cell r="J88">
            <v>40</v>
          </cell>
          <cell r="K88">
            <v>40</v>
          </cell>
          <cell r="L88">
            <v>10</v>
          </cell>
        </row>
        <row r="89">
          <cell r="B89" t="str">
            <v>Стоимость 1 часа</v>
          </cell>
          <cell r="D89">
            <v>78</v>
          </cell>
          <cell r="E89">
            <v>18</v>
          </cell>
          <cell r="F89">
            <v>24</v>
          </cell>
          <cell r="G89">
            <v>180</v>
          </cell>
          <cell r="H89">
            <v>12</v>
          </cell>
          <cell r="I89">
            <v>36</v>
          </cell>
          <cell r="J89">
            <v>48</v>
          </cell>
          <cell r="K89">
            <v>48</v>
          </cell>
          <cell r="L89">
            <v>12</v>
          </cell>
        </row>
        <row r="90">
          <cell r="B90" t="str">
            <v>Стоимость 1 мин.</v>
          </cell>
          <cell r="D90">
            <v>1.3</v>
          </cell>
          <cell r="E90">
            <v>0.3</v>
          </cell>
          <cell r="F90">
            <v>0.4</v>
          </cell>
          <cell r="G90">
            <v>3</v>
          </cell>
          <cell r="H90">
            <v>0.2</v>
          </cell>
          <cell r="I90">
            <v>0.6</v>
          </cell>
          <cell r="J90">
            <v>0.8</v>
          </cell>
          <cell r="K90">
            <v>0.8</v>
          </cell>
          <cell r="L90">
            <v>0.2</v>
          </cell>
        </row>
        <row r="92">
          <cell r="B92" t="str">
            <v>Основное средство</v>
          </cell>
          <cell r="C92" t="str">
            <v>Первоначальная стоимость</v>
          </cell>
          <cell r="D92" t="str">
            <v>Стоимость на начало периода</v>
          </cell>
        </row>
        <row r="93">
          <cell r="B93" t="str">
            <v>Ножницы гильотин.кривошипн.с кулач.муфтой мод.СТД9</v>
          </cell>
          <cell r="C93">
            <v>140397.32999999999</v>
          </cell>
        </row>
        <row r="94">
          <cell r="B94" t="str">
            <v>Ножницы листовые 16 (гильотинные)</v>
          </cell>
          <cell r="C94">
            <v>100960.6</v>
          </cell>
        </row>
        <row r="95">
          <cell r="B95" t="str">
            <v>Сварочная электростанция ENDRESS ESE 704 SHS-AC</v>
          </cell>
          <cell r="C95">
            <v>58313.56</v>
          </cell>
        </row>
        <row r="96">
          <cell r="B96" t="str">
            <v>Станок листогибочный СБУ ИВ 2144</v>
          </cell>
          <cell r="C96">
            <v>300000</v>
          </cell>
        </row>
        <row r="97">
          <cell r="B97" t="str">
            <v>Станок поперечно-строгальный</v>
          </cell>
          <cell r="C97">
            <v>20833.330000000002</v>
          </cell>
        </row>
        <row r="98">
          <cell r="B98" t="str">
            <v>Станок резьбонарезной</v>
          </cell>
          <cell r="C98">
            <v>16780</v>
          </cell>
        </row>
        <row r="99">
          <cell r="B99" t="str">
            <v>Станок сверлильный</v>
          </cell>
          <cell r="C99">
            <v>24310</v>
          </cell>
        </row>
        <row r="100">
          <cell r="B100" t="str">
            <v>Станок токарно-винтовой 163</v>
          </cell>
          <cell r="C100">
            <v>80000</v>
          </cell>
        </row>
        <row r="101">
          <cell r="B101" t="str">
            <v>Пистолет</v>
          </cell>
          <cell r="C101">
            <v>3000</v>
          </cell>
        </row>
        <row r="107">
          <cell r="B107" t="str">
            <v>Пистолет монтажный ПЦ-84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6"/>
  <sheetViews>
    <sheetView tabSelected="1" topLeftCell="A3" zoomScaleNormal="100" zoomScaleSheetLayoutView="100" workbookViewId="0">
      <selection activeCell="K40" sqref="K40"/>
    </sheetView>
  </sheetViews>
  <sheetFormatPr defaultColWidth="9.1796875" defaultRowHeight="12.5" x14ac:dyDescent="0.25"/>
  <cols>
    <col min="1" max="1" width="3.26953125" style="2" customWidth="1"/>
    <col min="2" max="2" width="56" style="2" customWidth="1"/>
    <col min="3" max="3" width="10.26953125" style="2" customWidth="1"/>
    <col min="4" max="4" width="9.81640625" style="2" customWidth="1"/>
    <col min="5" max="7" width="9.1796875" style="2"/>
    <col min="8" max="8" width="9.54296875" style="2" bestFit="1" customWidth="1"/>
    <col min="9" max="13" width="9.26953125" style="2" customWidth="1"/>
    <col min="14" max="14" width="2" style="2" customWidth="1"/>
    <col min="15" max="16384" width="9.1796875" style="2"/>
  </cols>
  <sheetData>
    <row r="2" spans="1:13" ht="38.25" customHeight="1" x14ac:dyDescent="0.3">
      <c r="A2" s="51" t="s">
        <v>0</v>
      </c>
      <c r="B2" s="51"/>
      <c r="C2" s="51"/>
      <c r="D2" s="51"/>
      <c r="E2" s="51"/>
      <c r="F2" s="51"/>
      <c r="G2" s="51"/>
      <c r="H2" s="51"/>
      <c r="I2" s="1"/>
      <c r="J2" s="1"/>
      <c r="K2" s="1"/>
      <c r="L2" s="1"/>
      <c r="M2" s="1"/>
    </row>
    <row r="3" spans="1:13" ht="13" x14ac:dyDescent="0.3">
      <c r="A3" s="3"/>
      <c r="B3" s="3"/>
      <c r="C3" s="3"/>
      <c r="D3" s="3"/>
      <c r="E3" s="3"/>
      <c r="F3" s="3"/>
      <c r="G3" s="3"/>
      <c r="H3" s="3"/>
      <c r="I3" s="1"/>
      <c r="J3" s="1"/>
      <c r="K3" s="1"/>
      <c r="L3" s="1"/>
      <c r="M3" s="1"/>
    </row>
    <row r="4" spans="1:13" ht="13" x14ac:dyDescent="0.3">
      <c r="A4" s="3"/>
      <c r="B4" s="3"/>
      <c r="C4" s="3"/>
      <c r="D4" s="3"/>
      <c r="E4" s="52" t="s">
        <v>1</v>
      </c>
      <c r="F4" s="52"/>
      <c r="G4" s="52"/>
      <c r="H4" s="52"/>
      <c r="I4" s="1"/>
      <c r="J4" s="1"/>
      <c r="K4" s="1"/>
      <c r="L4" s="1"/>
      <c r="M4" s="1"/>
    </row>
    <row r="5" spans="1:13" ht="13" x14ac:dyDescent="0.3">
      <c r="A5" s="3"/>
      <c r="B5" s="3"/>
      <c r="C5" s="3"/>
      <c r="D5" s="3"/>
      <c r="E5" s="4"/>
      <c r="F5" s="52" t="s">
        <v>2</v>
      </c>
      <c r="G5" s="52"/>
      <c r="H5" s="52"/>
      <c r="I5" s="1"/>
      <c r="J5" s="1"/>
      <c r="K5" s="1"/>
      <c r="L5" s="1"/>
      <c r="M5" s="1"/>
    </row>
    <row r="6" spans="1:13" ht="13" x14ac:dyDescent="0.3">
      <c r="A6" s="3"/>
      <c r="B6" s="3"/>
      <c r="C6" s="3"/>
      <c r="D6" s="3"/>
      <c r="E6" s="4"/>
      <c r="F6" s="4"/>
      <c r="G6" s="4"/>
      <c r="H6" s="4"/>
      <c r="I6" s="1"/>
      <c r="J6" s="1"/>
      <c r="K6" s="1"/>
      <c r="L6" s="1"/>
      <c r="M6" s="1"/>
    </row>
    <row r="7" spans="1:13" ht="12.75" customHeight="1" x14ac:dyDescent="0.3">
      <c r="A7" s="3"/>
      <c r="B7" s="3"/>
      <c r="C7" s="3"/>
      <c r="D7" s="53" t="s">
        <v>3</v>
      </c>
      <c r="E7" s="53"/>
      <c r="F7" s="53"/>
      <c r="G7" s="53"/>
      <c r="H7" s="53"/>
      <c r="I7" s="1"/>
      <c r="J7" s="1"/>
      <c r="K7" s="1"/>
      <c r="L7" s="1"/>
      <c r="M7" s="1"/>
    </row>
    <row r="9" spans="1:13" ht="27" customHeight="1" x14ac:dyDescent="0.3">
      <c r="B9" s="54" t="s">
        <v>94</v>
      </c>
      <c r="C9" s="54"/>
      <c r="D9" s="54"/>
      <c r="E9" s="5"/>
      <c r="F9" s="5"/>
      <c r="G9" s="5"/>
      <c r="H9" s="6"/>
      <c r="I9" s="6"/>
      <c r="J9" s="7"/>
      <c r="K9" s="7"/>
      <c r="L9" s="7"/>
      <c r="M9" s="7"/>
    </row>
    <row r="10" spans="1:13" ht="12.75" customHeight="1" x14ac:dyDescent="0.25">
      <c r="B10" s="57" t="s">
        <v>4</v>
      </c>
      <c r="C10" s="57"/>
      <c r="D10" s="57"/>
      <c r="I10" s="52"/>
      <c r="J10" s="52"/>
      <c r="K10" s="52"/>
      <c r="L10" s="52"/>
      <c r="M10" s="52"/>
    </row>
    <row r="11" spans="1:13" ht="12.75" customHeight="1" x14ac:dyDescent="0.3">
      <c r="B11" s="56" t="s">
        <v>5</v>
      </c>
      <c r="C11" s="56"/>
      <c r="D11" s="56"/>
      <c r="E11" s="8"/>
      <c r="F11" s="8"/>
      <c r="G11" s="8"/>
      <c r="H11" s="8"/>
      <c r="I11" s="9"/>
      <c r="J11" s="9"/>
      <c r="K11" s="9"/>
      <c r="L11" s="9"/>
      <c r="M11" s="9"/>
    </row>
    <row r="12" spans="1:13" ht="12.75" customHeight="1" x14ac:dyDescent="0.25">
      <c r="B12" s="57" t="s">
        <v>6</v>
      </c>
      <c r="C12" s="57"/>
      <c r="D12" s="57"/>
      <c r="E12" s="9"/>
      <c r="F12" s="9"/>
      <c r="G12" s="9"/>
      <c r="H12" s="9"/>
      <c r="I12" s="10"/>
    </row>
    <row r="13" spans="1:13" ht="12.75" customHeight="1" x14ac:dyDescent="0.25">
      <c r="B13" s="11"/>
      <c r="C13" s="11"/>
      <c r="D13" s="11"/>
      <c r="E13" s="58"/>
      <c r="F13" s="58"/>
      <c r="G13" s="58"/>
      <c r="H13" s="58"/>
      <c r="I13" s="10"/>
    </row>
    <row r="14" spans="1:13" ht="40" customHeight="1" x14ac:dyDescent="0.25">
      <c r="A14" s="59" t="s">
        <v>7</v>
      </c>
      <c r="B14" s="60"/>
      <c r="C14" s="60"/>
      <c r="D14" s="60"/>
      <c r="E14" s="60"/>
      <c r="F14" s="60"/>
      <c r="G14" s="60"/>
      <c r="H14" s="61"/>
      <c r="I14" s="12"/>
      <c r="J14" s="12"/>
      <c r="K14" s="12"/>
      <c r="L14" s="12"/>
      <c r="M14" s="12"/>
    </row>
    <row r="15" spans="1:13" ht="12" customHeight="1" x14ac:dyDescent="0.3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ht="12.75" customHeight="1" x14ac:dyDescent="0.35">
      <c r="A16" s="13"/>
      <c r="B16" s="62" t="s">
        <v>8</v>
      </c>
      <c r="C16" s="14" t="s">
        <v>9</v>
      </c>
      <c r="D16" s="14"/>
      <c r="E16" s="15"/>
      <c r="F16" s="16"/>
      <c r="G16" s="63"/>
      <c r="H16" s="64"/>
      <c r="I16" s="13"/>
      <c r="J16" s="13"/>
      <c r="K16" s="13"/>
      <c r="L16" s="13"/>
      <c r="M16" s="13"/>
    </row>
    <row r="17" spans="1:13" ht="13.5" customHeight="1" x14ac:dyDescent="0.35">
      <c r="A17" s="13"/>
      <c r="B17" s="62"/>
      <c r="C17" s="14" t="s">
        <v>10</v>
      </c>
      <c r="D17" s="14"/>
      <c r="E17" s="15"/>
      <c r="F17" s="16"/>
      <c r="G17" s="65" t="s">
        <v>11</v>
      </c>
      <c r="H17" s="64"/>
      <c r="I17" s="13"/>
      <c r="J17" s="13"/>
      <c r="K17" s="13"/>
      <c r="L17" s="13"/>
      <c r="M17" s="13"/>
    </row>
    <row r="18" spans="1:13" ht="13.5" customHeight="1" x14ac:dyDescent="0.35">
      <c r="A18" s="13"/>
      <c r="B18" s="66" t="s">
        <v>12</v>
      </c>
      <c r="C18" s="66"/>
      <c r="D18" s="67"/>
      <c r="E18" s="68"/>
      <c r="F18" s="63"/>
      <c r="G18" s="63"/>
      <c r="H18" s="64"/>
      <c r="I18" s="13"/>
      <c r="J18" s="13"/>
      <c r="K18" s="13"/>
      <c r="L18" s="13"/>
      <c r="M18" s="13"/>
    </row>
    <row r="19" spans="1:13" ht="11.25" customHeight="1" x14ac:dyDescent="0.35">
      <c r="A19" s="13"/>
      <c r="B19" s="66" t="s">
        <v>13</v>
      </c>
      <c r="C19" s="66"/>
      <c r="D19" s="66"/>
      <c r="E19" s="68"/>
      <c r="F19" s="63"/>
      <c r="G19" s="63"/>
      <c r="H19" s="64"/>
      <c r="I19" s="13"/>
      <c r="J19" s="13"/>
      <c r="K19" s="13"/>
      <c r="L19" s="13"/>
      <c r="M19" s="13"/>
    </row>
    <row r="20" spans="1:13" ht="11.25" customHeight="1" x14ac:dyDescent="0.35">
      <c r="A20" s="13"/>
      <c r="B20" s="17"/>
      <c r="C20" s="17"/>
      <c r="D20" s="18"/>
      <c r="E20" s="18"/>
      <c r="F20" s="18"/>
      <c r="G20" s="18"/>
      <c r="H20" s="13"/>
      <c r="I20" s="13"/>
      <c r="J20" s="13"/>
      <c r="K20" s="13"/>
      <c r="L20" s="13"/>
      <c r="M20" s="13"/>
    </row>
    <row r="21" spans="1:13" ht="15" customHeight="1" x14ac:dyDescent="0.35">
      <c r="A21" s="19"/>
      <c r="B21" s="69" t="s">
        <v>14</v>
      </c>
      <c r="C21" s="69"/>
      <c r="D21" s="69"/>
      <c r="E21" s="69"/>
      <c r="F21" s="69"/>
      <c r="G21" s="69"/>
      <c r="H21" s="69"/>
      <c r="I21" s="20"/>
      <c r="J21" s="20"/>
      <c r="K21" s="20"/>
      <c r="L21" s="20"/>
      <c r="M21" s="20"/>
    </row>
    <row r="22" spans="1:13" ht="15.75" customHeight="1" x14ac:dyDescent="0.3">
      <c r="B22" s="55" t="s">
        <v>15</v>
      </c>
      <c r="C22" s="55"/>
      <c r="D22" s="55"/>
      <c r="E22" s="55"/>
      <c r="F22" s="55"/>
      <c r="G22" s="55"/>
      <c r="H22" s="55"/>
    </row>
    <row r="23" spans="1:13" ht="15.75" customHeight="1" x14ac:dyDescent="0.25">
      <c r="B23" s="70" t="s">
        <v>16</v>
      </c>
      <c r="C23" s="71" t="s">
        <v>17</v>
      </c>
      <c r="D23" s="70" t="s">
        <v>18</v>
      </c>
      <c r="E23" s="70"/>
      <c r="F23" s="70"/>
      <c r="G23" s="70"/>
      <c r="H23" s="70"/>
      <c r="I23" s="21"/>
      <c r="K23" s="21"/>
      <c r="L23" s="21"/>
      <c r="M23" s="21"/>
    </row>
    <row r="24" spans="1:13" ht="41" x14ac:dyDescent="0.25">
      <c r="B24" s="70"/>
      <c r="C24" s="71"/>
      <c r="D24" s="22" t="s">
        <v>19</v>
      </c>
      <c r="E24" s="22" t="s">
        <v>20</v>
      </c>
      <c r="F24" s="22" t="s">
        <v>21</v>
      </c>
      <c r="G24" s="22" t="s">
        <v>22</v>
      </c>
      <c r="H24" s="22" t="s">
        <v>23</v>
      </c>
      <c r="I24" s="21"/>
      <c r="K24" s="21"/>
      <c r="L24" s="21"/>
      <c r="M24" s="21"/>
    </row>
    <row r="25" spans="1:13" ht="15.5" x14ac:dyDescent="0.25">
      <c r="B25" s="23">
        <v>1</v>
      </c>
      <c r="C25" s="23">
        <v>2</v>
      </c>
      <c r="D25" s="23">
        <v>4</v>
      </c>
      <c r="E25" s="23">
        <v>5</v>
      </c>
      <c r="F25" s="23">
        <v>6</v>
      </c>
      <c r="G25" s="23">
        <v>7</v>
      </c>
      <c r="H25" s="23">
        <v>8</v>
      </c>
      <c r="I25" s="21"/>
      <c r="K25" s="21"/>
      <c r="L25" s="21"/>
      <c r="M25" s="21"/>
    </row>
    <row r="26" spans="1:13" ht="31" x14ac:dyDescent="0.25">
      <c r="B26" s="24" t="s">
        <v>24</v>
      </c>
      <c r="C26" s="25">
        <f>H26+G26+F26+E26+D26</f>
        <v>965.3</v>
      </c>
      <c r="D26" s="25">
        <v>0</v>
      </c>
      <c r="E26" s="25">
        <v>0</v>
      </c>
      <c r="F26" s="25">
        <f>SUM(F28:F30)</f>
        <v>234.8</v>
      </c>
      <c r="G26" s="25">
        <f t="shared" ref="G26:H26" si="0">SUM(G28:G30)</f>
        <v>10.210000000000001</v>
      </c>
      <c r="H26" s="25">
        <f t="shared" si="0"/>
        <v>720.29</v>
      </c>
    </row>
    <row r="27" spans="1:13" ht="15.5" x14ac:dyDescent="0.25">
      <c r="B27" s="24" t="s">
        <v>25</v>
      </c>
      <c r="C27" s="25"/>
      <c r="D27" s="25"/>
      <c r="E27" s="25"/>
      <c r="F27" s="25"/>
      <c r="G27" s="25"/>
      <c r="H27" s="25"/>
    </row>
    <row r="28" spans="1:13" ht="31" x14ac:dyDescent="0.25">
      <c r="B28" s="24" t="s">
        <v>26</v>
      </c>
      <c r="C28" s="25">
        <f>H28+G28+F28+E28+D28</f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</row>
    <row r="29" spans="1:13" ht="31" x14ac:dyDescent="0.25">
      <c r="B29" s="24" t="s">
        <v>27</v>
      </c>
      <c r="C29" s="25">
        <f>H29+G29+F29+E29+D29</f>
        <v>497.39</v>
      </c>
      <c r="D29" s="25">
        <v>0</v>
      </c>
      <c r="E29" s="25">
        <v>0</v>
      </c>
      <c r="F29" s="25">
        <f>185.53-G29</f>
        <v>175.32</v>
      </c>
      <c r="G29" s="25">
        <f>17.01-G33</f>
        <v>10.210000000000001</v>
      </c>
      <c r="H29" s="25">
        <v>311.86</v>
      </c>
    </row>
    <row r="30" spans="1:13" ht="31" x14ac:dyDescent="0.25">
      <c r="B30" s="24" t="s">
        <v>28</v>
      </c>
      <c r="C30" s="25">
        <f>H30+G30+F30+E30+D30</f>
        <v>467.90999999999997</v>
      </c>
      <c r="D30" s="25">
        <v>0</v>
      </c>
      <c r="E30" s="25">
        <v>0</v>
      </c>
      <c r="F30" s="25">
        <f>36.11+23.37</f>
        <v>59.480000000000004</v>
      </c>
      <c r="G30" s="25">
        <v>0</v>
      </c>
      <c r="H30" s="25">
        <f>51.9+356.53</f>
        <v>408.42999999999995</v>
      </c>
    </row>
    <row r="31" spans="1:13" ht="15.5" x14ac:dyDescent="0.25">
      <c r="B31" s="24" t="s">
        <v>29</v>
      </c>
      <c r="C31" s="25"/>
      <c r="D31" s="25"/>
      <c r="E31" s="25"/>
      <c r="F31" s="25"/>
      <c r="G31" s="25"/>
      <c r="H31" s="25"/>
    </row>
    <row r="32" spans="1:13" ht="31" x14ac:dyDescent="0.25">
      <c r="B32" s="24" t="s">
        <v>30</v>
      </c>
      <c r="C32" s="25">
        <f t="shared" ref="C32:C37" si="1">H32+G32+F32+E32+D32</f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</row>
    <row r="33" spans="2:13" ht="31" x14ac:dyDescent="0.25">
      <c r="B33" s="24" t="s">
        <v>31</v>
      </c>
      <c r="C33" s="25">
        <f t="shared" si="1"/>
        <v>6.8</v>
      </c>
      <c r="D33" s="25">
        <v>0</v>
      </c>
      <c r="E33" s="25">
        <v>0</v>
      </c>
      <c r="F33" s="25">
        <v>0</v>
      </c>
      <c r="G33" s="25">
        <v>6.8</v>
      </c>
      <c r="H33" s="25">
        <v>0</v>
      </c>
    </row>
    <row r="34" spans="2:13" ht="31" x14ac:dyDescent="0.25">
      <c r="B34" s="24" t="s">
        <v>32</v>
      </c>
      <c r="C34" s="25">
        <f t="shared" si="1"/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</row>
    <row r="35" spans="2:13" ht="15.5" x14ac:dyDescent="0.25">
      <c r="B35" s="24" t="s">
        <v>33</v>
      </c>
      <c r="C35" s="25">
        <f>H35+G35+F35+E35+D35</f>
        <v>972.09999999999991</v>
      </c>
      <c r="D35" s="25">
        <v>0</v>
      </c>
      <c r="E35" s="25">
        <v>0</v>
      </c>
      <c r="F35" s="25">
        <f>F26+F32+F33</f>
        <v>234.8</v>
      </c>
      <c r="G35" s="25">
        <f>G26+G32+G33</f>
        <v>17.010000000000002</v>
      </c>
      <c r="H35" s="25">
        <f>H26+H32+H33</f>
        <v>720.29</v>
      </c>
    </row>
    <row r="36" spans="2:13" ht="31" x14ac:dyDescent="0.25">
      <c r="B36" s="24" t="s">
        <v>34</v>
      </c>
      <c r="C36" s="26">
        <f t="shared" si="1"/>
        <v>950</v>
      </c>
      <c r="D36" s="26">
        <v>0</v>
      </c>
      <c r="E36" s="26">
        <v>0</v>
      </c>
      <c r="F36" s="26">
        <f>309-33-G36</f>
        <v>265</v>
      </c>
      <c r="G36" s="26">
        <v>11</v>
      </c>
      <c r="H36" s="26">
        <v>674</v>
      </c>
      <c r="I36" s="50"/>
    </row>
    <row r="37" spans="2:13" ht="15.5" x14ac:dyDescent="0.25">
      <c r="B37" s="24" t="s">
        <v>35</v>
      </c>
      <c r="C37" s="26">
        <f t="shared" si="1"/>
        <v>77</v>
      </c>
      <c r="D37" s="26">
        <v>0</v>
      </c>
      <c r="E37" s="26">
        <v>0</v>
      </c>
      <c r="F37" s="26">
        <v>35</v>
      </c>
      <c r="G37" s="26">
        <v>0</v>
      </c>
      <c r="H37" s="26">
        <v>42</v>
      </c>
      <c r="I37" s="50"/>
    </row>
    <row r="38" spans="2:13" ht="15.5" x14ac:dyDescent="0.25">
      <c r="B38" s="24" t="s">
        <v>36</v>
      </c>
      <c r="C38" s="26"/>
      <c r="D38" s="26"/>
      <c r="E38" s="26"/>
      <c r="F38" s="26"/>
      <c r="G38" s="26"/>
      <c r="H38" s="26"/>
      <c r="I38" s="50"/>
    </row>
    <row r="39" spans="2:13" ht="15.5" x14ac:dyDescent="0.25">
      <c r="B39" s="24" t="s">
        <v>37</v>
      </c>
      <c r="C39" s="26">
        <f>H39+G39+F39+E39+D39</f>
        <v>250.38</v>
      </c>
      <c r="D39" s="26">
        <v>0</v>
      </c>
      <c r="E39" s="26">
        <v>0</v>
      </c>
      <c r="F39" s="26">
        <f>133.57-G39</f>
        <v>73.225999999999999</v>
      </c>
      <c r="G39" s="26">
        <v>60.344000000000001</v>
      </c>
      <c r="H39" s="26">
        <v>116.81</v>
      </c>
      <c r="I39" s="50"/>
    </row>
    <row r="40" spans="2:13" ht="31" x14ac:dyDescent="0.25">
      <c r="B40" s="24" t="s">
        <v>38</v>
      </c>
      <c r="C40" s="26">
        <f>H40+G40+F40+E40+D40</f>
        <v>1008</v>
      </c>
      <c r="D40" s="26">
        <v>0</v>
      </c>
      <c r="E40" s="26">
        <v>0</v>
      </c>
      <c r="F40" s="26">
        <v>263</v>
      </c>
      <c r="G40" s="26">
        <v>71</v>
      </c>
      <c r="H40" s="26">
        <v>674</v>
      </c>
      <c r="I40" s="50"/>
    </row>
    <row r="41" spans="2:13" ht="15.5" x14ac:dyDescent="0.25">
      <c r="B41" s="24" t="s">
        <v>39</v>
      </c>
      <c r="C41" s="26">
        <f t="shared" ref="C41" si="2">H41+G41+F41+E41+D41</f>
        <v>12</v>
      </c>
      <c r="D41" s="26">
        <v>0</v>
      </c>
      <c r="E41" s="26">
        <v>0</v>
      </c>
      <c r="F41" s="26">
        <v>9</v>
      </c>
      <c r="G41" s="26">
        <v>1</v>
      </c>
      <c r="H41" s="26">
        <v>2</v>
      </c>
      <c r="I41" s="50"/>
    </row>
    <row r="42" spans="2:13" ht="31" x14ac:dyDescent="0.25">
      <c r="B42" s="27" t="s">
        <v>40</v>
      </c>
      <c r="C42" s="26">
        <f>F42+G42+H42</f>
        <v>71.400000000000006</v>
      </c>
      <c r="D42" s="26" t="s">
        <v>41</v>
      </c>
      <c r="E42" s="26" t="s">
        <v>41</v>
      </c>
      <c r="F42" s="26">
        <f>25.5-G42</f>
        <v>18.07</v>
      </c>
      <c r="G42" s="26">
        <v>7.43</v>
      </c>
      <c r="H42" s="26">
        <v>45.9</v>
      </c>
    </row>
    <row r="45" spans="2:13" ht="16" thickBot="1" x14ac:dyDescent="0.35">
      <c r="B45" s="28" t="s">
        <v>42</v>
      </c>
      <c r="C45" s="29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2:13" ht="65.25" customHeight="1" x14ac:dyDescent="0.25">
      <c r="B46" s="72" t="s">
        <v>43</v>
      </c>
      <c r="C46" s="74" t="s">
        <v>44</v>
      </c>
      <c r="D46" s="75"/>
      <c r="E46" s="75"/>
      <c r="F46" s="76"/>
      <c r="G46" s="77" t="s">
        <v>45</v>
      </c>
      <c r="H46" s="74" t="s">
        <v>46</v>
      </c>
      <c r="I46" s="76"/>
      <c r="J46" s="74" t="s">
        <v>47</v>
      </c>
      <c r="K46" s="76"/>
      <c r="L46" s="74" t="s">
        <v>48</v>
      </c>
      <c r="M46" s="81"/>
    </row>
    <row r="47" spans="2:13" ht="65.5" x14ac:dyDescent="0.25">
      <c r="B47" s="73"/>
      <c r="C47" s="22" t="s">
        <v>49</v>
      </c>
      <c r="D47" s="22" t="s">
        <v>19</v>
      </c>
      <c r="E47" s="22" t="s">
        <v>20</v>
      </c>
      <c r="F47" s="22" t="s">
        <v>50</v>
      </c>
      <c r="G47" s="78"/>
      <c r="H47" s="22" t="s">
        <v>51</v>
      </c>
      <c r="I47" s="22" t="s">
        <v>52</v>
      </c>
      <c r="J47" s="22" t="s">
        <v>51</v>
      </c>
      <c r="K47" s="22" t="s">
        <v>52</v>
      </c>
      <c r="L47" s="22" t="s">
        <v>51</v>
      </c>
      <c r="M47" s="31" t="s">
        <v>52</v>
      </c>
    </row>
    <row r="48" spans="2:13" ht="15.5" x14ac:dyDescent="0.25">
      <c r="B48" s="32">
        <v>1</v>
      </c>
      <c r="C48" s="23">
        <v>3</v>
      </c>
      <c r="D48" s="23">
        <v>8</v>
      </c>
      <c r="E48" s="23">
        <v>9</v>
      </c>
      <c r="F48" s="23">
        <v>10</v>
      </c>
      <c r="G48" s="23">
        <v>11</v>
      </c>
      <c r="H48" s="23">
        <v>12</v>
      </c>
      <c r="I48" s="23">
        <v>13</v>
      </c>
      <c r="J48" s="23">
        <v>14</v>
      </c>
      <c r="K48" s="23">
        <v>15</v>
      </c>
      <c r="L48" s="23">
        <v>16</v>
      </c>
      <c r="M48" s="33">
        <v>17</v>
      </c>
    </row>
    <row r="49" spans="2:13" ht="15.5" x14ac:dyDescent="0.25">
      <c r="B49" s="34" t="s">
        <v>53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35"/>
    </row>
    <row r="50" spans="2:13" ht="15.5" x14ac:dyDescent="0.25">
      <c r="B50" s="36" t="s">
        <v>54</v>
      </c>
      <c r="C50" s="25">
        <f>F50</f>
        <v>615</v>
      </c>
      <c r="D50" s="25" t="s">
        <v>55</v>
      </c>
      <c r="E50" s="25" t="s">
        <v>55</v>
      </c>
      <c r="F50" s="25">
        <v>615</v>
      </c>
      <c r="G50" s="25">
        <v>191.22</v>
      </c>
      <c r="H50" s="25">
        <f>F50-75</f>
        <v>540</v>
      </c>
      <c r="I50" s="25">
        <f>G50-20.4</f>
        <v>170.82</v>
      </c>
      <c r="J50" s="25">
        <v>2</v>
      </c>
      <c r="K50" s="25">
        <f>0.4+0.25</f>
        <v>0.65</v>
      </c>
      <c r="L50" s="25" t="s">
        <v>55</v>
      </c>
      <c r="M50" s="35" t="s">
        <v>55</v>
      </c>
    </row>
    <row r="51" spans="2:13" ht="15.5" x14ac:dyDescent="0.25">
      <c r="B51" s="36" t="s">
        <v>56</v>
      </c>
      <c r="C51" s="25">
        <f>C50</f>
        <v>615</v>
      </c>
      <c r="D51" s="25" t="str">
        <f t="shared" ref="D51:M51" si="3">D50</f>
        <v>-</v>
      </c>
      <c r="E51" s="25" t="str">
        <f t="shared" si="3"/>
        <v>-</v>
      </c>
      <c r="F51" s="25">
        <f t="shared" si="3"/>
        <v>615</v>
      </c>
      <c r="G51" s="25">
        <f t="shared" si="3"/>
        <v>191.22</v>
      </c>
      <c r="H51" s="25">
        <f t="shared" si="3"/>
        <v>540</v>
      </c>
      <c r="I51" s="25">
        <f t="shared" si="3"/>
        <v>170.82</v>
      </c>
      <c r="J51" s="25">
        <f t="shared" si="3"/>
        <v>2</v>
      </c>
      <c r="K51" s="25">
        <f t="shared" si="3"/>
        <v>0.65</v>
      </c>
      <c r="L51" s="25" t="str">
        <f t="shared" si="3"/>
        <v>-</v>
      </c>
      <c r="M51" s="25" t="str">
        <f t="shared" si="3"/>
        <v>-</v>
      </c>
    </row>
    <row r="52" spans="2:13" ht="15.5" x14ac:dyDescent="0.25">
      <c r="B52" s="36" t="s">
        <v>57</v>
      </c>
      <c r="C52" s="25" t="s">
        <v>55</v>
      </c>
      <c r="D52" s="25" t="s">
        <v>55</v>
      </c>
      <c r="E52" s="25" t="s">
        <v>55</v>
      </c>
      <c r="F52" s="25" t="s">
        <v>55</v>
      </c>
      <c r="G52" s="25" t="s">
        <v>55</v>
      </c>
      <c r="H52" s="25" t="s">
        <v>55</v>
      </c>
      <c r="I52" s="25" t="s">
        <v>55</v>
      </c>
      <c r="J52" s="25" t="s">
        <v>55</v>
      </c>
      <c r="K52" s="25" t="s">
        <v>55</v>
      </c>
      <c r="L52" s="25" t="s">
        <v>55</v>
      </c>
      <c r="M52" s="35" t="s">
        <v>55</v>
      </c>
    </row>
    <row r="53" spans="2:13" ht="15.5" x14ac:dyDescent="0.25">
      <c r="B53" s="36" t="s">
        <v>58</v>
      </c>
      <c r="C53" s="25" t="s">
        <v>55</v>
      </c>
      <c r="D53" s="25" t="s">
        <v>55</v>
      </c>
      <c r="E53" s="25" t="s">
        <v>55</v>
      </c>
      <c r="F53" s="25" t="s">
        <v>55</v>
      </c>
      <c r="G53" s="25" t="s">
        <v>55</v>
      </c>
      <c r="H53" s="25" t="s">
        <v>55</v>
      </c>
      <c r="I53" s="25" t="s">
        <v>55</v>
      </c>
      <c r="J53" s="25" t="s">
        <v>55</v>
      </c>
      <c r="K53" s="25" t="s">
        <v>55</v>
      </c>
      <c r="L53" s="25" t="s">
        <v>55</v>
      </c>
      <c r="M53" s="35" t="s">
        <v>55</v>
      </c>
    </row>
    <row r="54" spans="2:13" ht="31" x14ac:dyDescent="0.25">
      <c r="B54" s="36" t="s">
        <v>59</v>
      </c>
      <c r="C54" s="25" t="s">
        <v>55</v>
      </c>
      <c r="D54" s="25" t="s">
        <v>55</v>
      </c>
      <c r="E54" s="25" t="s">
        <v>55</v>
      </c>
      <c r="F54" s="25" t="s">
        <v>55</v>
      </c>
      <c r="G54" s="25" t="s">
        <v>55</v>
      </c>
      <c r="H54" s="25" t="s">
        <v>55</v>
      </c>
      <c r="I54" s="25" t="s">
        <v>55</v>
      </c>
      <c r="J54" s="25" t="s">
        <v>55</v>
      </c>
      <c r="K54" s="25" t="s">
        <v>55</v>
      </c>
      <c r="L54" s="25" t="s">
        <v>55</v>
      </c>
      <c r="M54" s="35" t="s">
        <v>55</v>
      </c>
    </row>
    <row r="55" spans="2:13" ht="15.5" x14ac:dyDescent="0.25">
      <c r="B55" s="36" t="s">
        <v>60</v>
      </c>
      <c r="C55" s="25" t="s">
        <v>55</v>
      </c>
      <c r="D55" s="25" t="s">
        <v>55</v>
      </c>
      <c r="E55" s="25" t="s">
        <v>55</v>
      </c>
      <c r="F55" s="25" t="s">
        <v>55</v>
      </c>
      <c r="G55" s="25" t="s">
        <v>55</v>
      </c>
      <c r="H55" s="25" t="s">
        <v>55</v>
      </c>
      <c r="I55" s="25" t="s">
        <v>55</v>
      </c>
      <c r="J55" s="25" t="s">
        <v>55</v>
      </c>
      <c r="K55" s="25" t="s">
        <v>55</v>
      </c>
      <c r="L55" s="25" t="s">
        <v>55</v>
      </c>
      <c r="M55" s="25" t="s">
        <v>55</v>
      </c>
    </row>
    <row r="56" spans="2:13" ht="15.5" x14ac:dyDescent="0.25">
      <c r="B56" s="36" t="s">
        <v>61</v>
      </c>
      <c r="C56" s="25" t="s">
        <v>55</v>
      </c>
      <c r="D56" s="25" t="s">
        <v>55</v>
      </c>
      <c r="E56" s="25" t="s">
        <v>55</v>
      </c>
      <c r="F56" s="25" t="s">
        <v>55</v>
      </c>
      <c r="G56" s="25" t="s">
        <v>55</v>
      </c>
      <c r="H56" s="25" t="s">
        <v>55</v>
      </c>
      <c r="I56" s="25" t="s">
        <v>55</v>
      </c>
      <c r="J56" s="25" t="s">
        <v>55</v>
      </c>
      <c r="K56" s="25" t="s">
        <v>55</v>
      </c>
      <c r="L56" s="25" t="s">
        <v>55</v>
      </c>
      <c r="M56" s="35" t="s">
        <v>55</v>
      </c>
    </row>
    <row r="57" spans="2:13" ht="15.5" x14ac:dyDescent="0.25">
      <c r="B57" s="36" t="s">
        <v>62</v>
      </c>
      <c r="C57" s="25" t="s">
        <v>55</v>
      </c>
      <c r="D57" s="25" t="s">
        <v>55</v>
      </c>
      <c r="E57" s="25" t="s">
        <v>55</v>
      </c>
      <c r="F57" s="25" t="s">
        <v>55</v>
      </c>
      <c r="G57" s="25" t="s">
        <v>55</v>
      </c>
      <c r="H57" s="25" t="s">
        <v>55</v>
      </c>
      <c r="I57" s="25" t="s">
        <v>55</v>
      </c>
      <c r="J57" s="25" t="s">
        <v>55</v>
      </c>
      <c r="K57" s="25" t="s">
        <v>55</v>
      </c>
      <c r="L57" s="25" t="s">
        <v>55</v>
      </c>
      <c r="M57" s="35" t="s">
        <v>55</v>
      </c>
    </row>
    <row r="58" spans="2:13" ht="31" x14ac:dyDescent="0.25">
      <c r="B58" s="36" t="s">
        <v>63</v>
      </c>
      <c r="C58" s="25" t="s">
        <v>55</v>
      </c>
      <c r="D58" s="25" t="s">
        <v>55</v>
      </c>
      <c r="E58" s="25" t="s">
        <v>55</v>
      </c>
      <c r="F58" s="25" t="s">
        <v>55</v>
      </c>
      <c r="G58" s="25" t="s">
        <v>55</v>
      </c>
      <c r="H58" s="25" t="s">
        <v>55</v>
      </c>
      <c r="I58" s="25" t="s">
        <v>55</v>
      </c>
      <c r="J58" s="25" t="s">
        <v>55</v>
      </c>
      <c r="K58" s="25" t="s">
        <v>55</v>
      </c>
      <c r="L58" s="25" t="s">
        <v>55</v>
      </c>
      <c r="M58" s="35" t="s">
        <v>55</v>
      </c>
    </row>
    <row r="59" spans="2:13" ht="15.5" x14ac:dyDescent="0.25">
      <c r="B59" s="36" t="s">
        <v>64</v>
      </c>
      <c r="C59" s="25" t="s">
        <v>55</v>
      </c>
      <c r="D59" s="25" t="s">
        <v>55</v>
      </c>
      <c r="E59" s="25" t="s">
        <v>55</v>
      </c>
      <c r="F59" s="25" t="s">
        <v>55</v>
      </c>
      <c r="G59" s="25" t="s">
        <v>55</v>
      </c>
      <c r="H59" s="25" t="s">
        <v>55</v>
      </c>
      <c r="I59" s="25" t="s">
        <v>55</v>
      </c>
      <c r="J59" s="25" t="s">
        <v>55</v>
      </c>
      <c r="K59" s="25" t="s">
        <v>55</v>
      </c>
      <c r="L59" s="25" t="s">
        <v>55</v>
      </c>
      <c r="M59" s="35" t="s">
        <v>55</v>
      </c>
    </row>
    <row r="60" spans="2:13" ht="31" x14ac:dyDescent="0.25">
      <c r="B60" s="36" t="s">
        <v>65</v>
      </c>
      <c r="C60" s="25" t="s">
        <v>55</v>
      </c>
      <c r="D60" s="25" t="s">
        <v>55</v>
      </c>
      <c r="E60" s="25" t="s">
        <v>55</v>
      </c>
      <c r="F60" s="25" t="s">
        <v>55</v>
      </c>
      <c r="G60" s="25" t="s">
        <v>55</v>
      </c>
      <c r="H60" s="25" t="s">
        <v>55</v>
      </c>
      <c r="I60" s="25" t="s">
        <v>55</v>
      </c>
      <c r="J60" s="25" t="s">
        <v>55</v>
      </c>
      <c r="K60" s="25" t="s">
        <v>55</v>
      </c>
      <c r="L60" s="25" t="s">
        <v>55</v>
      </c>
      <c r="M60" s="35" t="s">
        <v>55</v>
      </c>
    </row>
    <row r="61" spans="2:13" ht="15.5" x14ac:dyDescent="0.25">
      <c r="B61" s="37" t="s">
        <v>66</v>
      </c>
      <c r="C61" s="38">
        <v>11</v>
      </c>
      <c r="D61" s="39" t="s">
        <v>55</v>
      </c>
      <c r="E61" s="39" t="s">
        <v>55</v>
      </c>
      <c r="F61" s="39">
        <v>11</v>
      </c>
      <c r="G61" s="39">
        <v>2.75</v>
      </c>
      <c r="H61" s="39" t="s">
        <v>55</v>
      </c>
      <c r="I61" s="39" t="s">
        <v>55</v>
      </c>
      <c r="J61" s="39" t="s">
        <v>55</v>
      </c>
      <c r="K61" s="39" t="s">
        <v>55</v>
      </c>
      <c r="L61" s="39" t="s">
        <v>55</v>
      </c>
      <c r="M61" s="40" t="s">
        <v>55</v>
      </c>
    </row>
    <row r="62" spans="2:13" ht="15.5" x14ac:dyDescent="0.25">
      <c r="B62" s="37" t="s">
        <v>67</v>
      </c>
      <c r="C62" s="39" t="s">
        <v>55</v>
      </c>
      <c r="D62" s="39" t="s">
        <v>55</v>
      </c>
      <c r="E62" s="39" t="s">
        <v>55</v>
      </c>
      <c r="F62" s="39" t="s">
        <v>55</v>
      </c>
      <c r="G62" s="39" t="s">
        <v>55</v>
      </c>
      <c r="H62" s="39" t="s">
        <v>55</v>
      </c>
      <c r="I62" s="39" t="s">
        <v>55</v>
      </c>
      <c r="J62" s="39" t="s">
        <v>55</v>
      </c>
      <c r="K62" s="39" t="s">
        <v>55</v>
      </c>
      <c r="L62" s="39" t="s">
        <v>55</v>
      </c>
      <c r="M62" s="40" t="s">
        <v>55</v>
      </c>
    </row>
    <row r="63" spans="2:13" ht="31" x14ac:dyDescent="0.25">
      <c r="B63" s="37" t="s">
        <v>68</v>
      </c>
      <c r="C63" s="38">
        <v>8</v>
      </c>
      <c r="D63" s="39" t="s">
        <v>55</v>
      </c>
      <c r="E63" s="39" t="s">
        <v>55</v>
      </c>
      <c r="F63" s="39">
        <v>8</v>
      </c>
      <c r="G63" s="39" t="s">
        <v>55</v>
      </c>
      <c r="H63" s="39" t="s">
        <v>55</v>
      </c>
      <c r="I63" s="39" t="s">
        <v>55</v>
      </c>
      <c r="J63" s="39" t="s">
        <v>55</v>
      </c>
      <c r="K63" s="39" t="s">
        <v>55</v>
      </c>
      <c r="L63" s="39" t="s">
        <v>55</v>
      </c>
      <c r="M63" s="40" t="s">
        <v>55</v>
      </c>
    </row>
    <row r="64" spans="2:13" ht="15.5" x14ac:dyDescent="0.35">
      <c r="B64" s="41" t="s">
        <v>69</v>
      </c>
      <c r="C64" s="38"/>
      <c r="D64" s="42"/>
      <c r="E64" s="42"/>
      <c r="F64" s="42"/>
      <c r="G64" s="39"/>
      <c r="H64" s="42"/>
      <c r="I64" s="39"/>
      <c r="J64" s="42"/>
      <c r="K64" s="39"/>
      <c r="L64" s="42"/>
      <c r="M64" s="40"/>
    </row>
    <row r="65" spans="2:13" ht="15.5" x14ac:dyDescent="0.35">
      <c r="B65" s="36" t="s">
        <v>70</v>
      </c>
      <c r="C65" s="25">
        <f>F65</f>
        <v>87</v>
      </c>
      <c r="D65" s="25" t="s">
        <v>55</v>
      </c>
      <c r="E65" s="25" t="s">
        <v>55</v>
      </c>
      <c r="F65" s="25">
        <v>87</v>
      </c>
      <c r="G65" s="39" t="s">
        <v>41</v>
      </c>
      <c r="H65" s="25" t="s">
        <v>55</v>
      </c>
      <c r="I65" s="39" t="s">
        <v>41</v>
      </c>
      <c r="J65" s="43" t="s">
        <v>55</v>
      </c>
      <c r="K65" s="39" t="s">
        <v>41</v>
      </c>
      <c r="L65" s="43" t="s">
        <v>55</v>
      </c>
      <c r="M65" s="40" t="s">
        <v>41</v>
      </c>
    </row>
    <row r="66" spans="2:13" ht="15.5" x14ac:dyDescent="0.25">
      <c r="B66" s="36" t="s">
        <v>71</v>
      </c>
      <c r="C66" s="25" t="s">
        <v>55</v>
      </c>
      <c r="D66" s="25" t="s">
        <v>55</v>
      </c>
      <c r="E66" s="25" t="s">
        <v>55</v>
      </c>
      <c r="F66" s="25" t="s">
        <v>55</v>
      </c>
      <c r="G66" s="39" t="s">
        <v>41</v>
      </c>
      <c r="H66" s="25" t="s">
        <v>55</v>
      </c>
      <c r="I66" s="39" t="s">
        <v>41</v>
      </c>
      <c r="J66" s="25" t="s">
        <v>55</v>
      </c>
      <c r="K66" s="39" t="s">
        <v>41</v>
      </c>
      <c r="L66" s="25" t="s">
        <v>55</v>
      </c>
      <c r="M66" s="40" t="s">
        <v>41</v>
      </c>
    </row>
    <row r="67" spans="2:13" ht="15.5" x14ac:dyDescent="0.25">
      <c r="B67" s="36" t="s">
        <v>72</v>
      </c>
      <c r="C67" s="25" t="s">
        <v>55</v>
      </c>
      <c r="D67" s="25" t="s">
        <v>55</v>
      </c>
      <c r="E67" s="25" t="s">
        <v>55</v>
      </c>
      <c r="F67" s="25" t="s">
        <v>55</v>
      </c>
      <c r="G67" s="39" t="s">
        <v>41</v>
      </c>
      <c r="H67" s="25" t="s">
        <v>55</v>
      </c>
      <c r="I67" s="39" t="s">
        <v>41</v>
      </c>
      <c r="J67" s="25" t="s">
        <v>55</v>
      </c>
      <c r="K67" s="39" t="s">
        <v>41</v>
      </c>
      <c r="L67" s="25" t="s">
        <v>55</v>
      </c>
      <c r="M67" s="40" t="s">
        <v>41</v>
      </c>
    </row>
    <row r="68" spans="2:13" ht="15.5" x14ac:dyDescent="0.25">
      <c r="B68" s="36" t="s">
        <v>73</v>
      </c>
      <c r="C68" s="25" t="s">
        <v>55</v>
      </c>
      <c r="D68" s="25" t="s">
        <v>55</v>
      </c>
      <c r="E68" s="25" t="s">
        <v>55</v>
      </c>
      <c r="F68" s="25" t="s">
        <v>55</v>
      </c>
      <c r="G68" s="39" t="s">
        <v>41</v>
      </c>
      <c r="H68" s="25" t="s">
        <v>55</v>
      </c>
      <c r="I68" s="39" t="s">
        <v>41</v>
      </c>
      <c r="J68" s="25"/>
      <c r="K68" s="39" t="s">
        <v>41</v>
      </c>
      <c r="L68" s="25" t="s">
        <v>55</v>
      </c>
      <c r="M68" s="40" t="s">
        <v>41</v>
      </c>
    </row>
    <row r="69" spans="2:13" ht="15.5" x14ac:dyDescent="0.25">
      <c r="B69" s="36" t="s">
        <v>74</v>
      </c>
      <c r="C69" s="25" t="s">
        <v>55</v>
      </c>
      <c r="D69" s="25" t="s">
        <v>55</v>
      </c>
      <c r="E69" s="25" t="s">
        <v>55</v>
      </c>
      <c r="F69" s="25" t="s">
        <v>55</v>
      </c>
      <c r="G69" s="39" t="s">
        <v>41</v>
      </c>
      <c r="H69" s="25" t="s">
        <v>55</v>
      </c>
      <c r="I69" s="39" t="s">
        <v>41</v>
      </c>
      <c r="J69" s="25" t="s">
        <v>55</v>
      </c>
      <c r="K69" s="39" t="s">
        <v>41</v>
      </c>
      <c r="L69" s="25" t="s">
        <v>55</v>
      </c>
      <c r="M69" s="40" t="s">
        <v>41</v>
      </c>
    </row>
    <row r="70" spans="2:13" ht="15.5" x14ac:dyDescent="0.25">
      <c r="B70" s="36" t="s">
        <v>75</v>
      </c>
      <c r="C70" s="25" t="s">
        <v>55</v>
      </c>
      <c r="D70" s="25" t="s">
        <v>55</v>
      </c>
      <c r="E70" s="25" t="s">
        <v>55</v>
      </c>
      <c r="F70" s="25" t="s">
        <v>55</v>
      </c>
      <c r="G70" s="39" t="s">
        <v>41</v>
      </c>
      <c r="H70" s="25" t="s">
        <v>55</v>
      </c>
      <c r="I70" s="39" t="s">
        <v>41</v>
      </c>
      <c r="J70" s="25" t="s">
        <v>55</v>
      </c>
      <c r="K70" s="39" t="s">
        <v>41</v>
      </c>
      <c r="L70" s="25" t="s">
        <v>55</v>
      </c>
      <c r="M70" s="40" t="s">
        <v>41</v>
      </c>
    </row>
    <row r="71" spans="2:13" ht="15.5" x14ac:dyDescent="0.25">
      <c r="B71" s="36" t="s">
        <v>76</v>
      </c>
      <c r="C71" s="25" t="s">
        <v>55</v>
      </c>
      <c r="D71" s="25" t="s">
        <v>55</v>
      </c>
      <c r="E71" s="25" t="s">
        <v>55</v>
      </c>
      <c r="F71" s="25" t="s">
        <v>55</v>
      </c>
      <c r="G71" s="39" t="s">
        <v>41</v>
      </c>
      <c r="H71" s="25" t="s">
        <v>55</v>
      </c>
      <c r="I71" s="39" t="s">
        <v>41</v>
      </c>
      <c r="J71" s="25" t="s">
        <v>55</v>
      </c>
      <c r="K71" s="39" t="s">
        <v>41</v>
      </c>
      <c r="L71" s="25" t="s">
        <v>55</v>
      </c>
      <c r="M71" s="40" t="s">
        <v>41</v>
      </c>
    </row>
    <row r="72" spans="2:13" ht="15.5" x14ac:dyDescent="0.25">
      <c r="B72" s="36" t="s">
        <v>77</v>
      </c>
      <c r="C72" s="25" t="s">
        <v>55</v>
      </c>
      <c r="D72" s="25" t="s">
        <v>55</v>
      </c>
      <c r="E72" s="25" t="s">
        <v>55</v>
      </c>
      <c r="F72" s="25" t="s">
        <v>55</v>
      </c>
      <c r="G72" s="39" t="s">
        <v>41</v>
      </c>
      <c r="H72" s="25" t="s">
        <v>55</v>
      </c>
      <c r="I72" s="39" t="s">
        <v>41</v>
      </c>
      <c r="J72" s="25" t="s">
        <v>55</v>
      </c>
      <c r="K72" s="39" t="s">
        <v>41</v>
      </c>
      <c r="L72" s="25" t="s">
        <v>55</v>
      </c>
      <c r="M72" s="40" t="s">
        <v>41</v>
      </c>
    </row>
    <row r="73" spans="2:13" ht="15.5" x14ac:dyDescent="0.25">
      <c r="B73" s="36" t="s">
        <v>78</v>
      </c>
      <c r="C73" s="25" t="s">
        <v>55</v>
      </c>
      <c r="D73" s="25" t="s">
        <v>55</v>
      </c>
      <c r="E73" s="25" t="s">
        <v>55</v>
      </c>
      <c r="F73" s="25" t="s">
        <v>55</v>
      </c>
      <c r="G73" s="39" t="s">
        <v>41</v>
      </c>
      <c r="H73" s="25" t="s">
        <v>55</v>
      </c>
      <c r="I73" s="39" t="s">
        <v>41</v>
      </c>
      <c r="J73" s="25" t="s">
        <v>55</v>
      </c>
      <c r="K73" s="39" t="s">
        <v>41</v>
      </c>
      <c r="L73" s="25" t="s">
        <v>55</v>
      </c>
      <c r="M73" s="40" t="s">
        <v>41</v>
      </c>
    </row>
    <row r="74" spans="2:13" ht="15.5" x14ac:dyDescent="0.25">
      <c r="B74" s="36" t="s">
        <v>79</v>
      </c>
      <c r="C74" s="25" t="s">
        <v>55</v>
      </c>
      <c r="D74" s="25" t="s">
        <v>55</v>
      </c>
      <c r="E74" s="25" t="s">
        <v>55</v>
      </c>
      <c r="F74" s="25" t="s">
        <v>55</v>
      </c>
      <c r="G74" s="39" t="s">
        <v>41</v>
      </c>
      <c r="H74" s="25" t="s">
        <v>55</v>
      </c>
      <c r="I74" s="39" t="s">
        <v>41</v>
      </c>
      <c r="J74" s="25" t="s">
        <v>55</v>
      </c>
      <c r="K74" s="39" t="s">
        <v>41</v>
      </c>
      <c r="L74" s="25" t="s">
        <v>55</v>
      </c>
      <c r="M74" s="40" t="s">
        <v>41</v>
      </c>
    </row>
    <row r="75" spans="2:13" ht="15.5" x14ac:dyDescent="0.25">
      <c r="B75" s="36" t="s">
        <v>80</v>
      </c>
      <c r="C75" s="25" t="s">
        <v>55</v>
      </c>
      <c r="D75" s="25" t="s">
        <v>55</v>
      </c>
      <c r="E75" s="25" t="s">
        <v>55</v>
      </c>
      <c r="F75" s="25" t="s">
        <v>55</v>
      </c>
      <c r="G75" s="39" t="s">
        <v>41</v>
      </c>
      <c r="H75" s="25" t="s">
        <v>55</v>
      </c>
      <c r="I75" s="39" t="s">
        <v>41</v>
      </c>
      <c r="J75" s="25" t="s">
        <v>55</v>
      </c>
      <c r="K75" s="39" t="s">
        <v>41</v>
      </c>
      <c r="L75" s="25" t="s">
        <v>55</v>
      </c>
      <c r="M75" s="40" t="s">
        <v>41</v>
      </c>
    </row>
    <row r="76" spans="2:13" ht="15.5" x14ac:dyDescent="0.25">
      <c r="B76" s="36" t="s">
        <v>81</v>
      </c>
      <c r="C76" s="25" t="s">
        <v>55</v>
      </c>
      <c r="D76" s="25" t="s">
        <v>55</v>
      </c>
      <c r="E76" s="25" t="s">
        <v>55</v>
      </c>
      <c r="F76" s="25" t="s">
        <v>55</v>
      </c>
      <c r="G76" s="39" t="s">
        <v>41</v>
      </c>
      <c r="H76" s="25" t="s">
        <v>55</v>
      </c>
      <c r="I76" s="39" t="s">
        <v>41</v>
      </c>
      <c r="J76" s="25" t="s">
        <v>55</v>
      </c>
      <c r="K76" s="39" t="s">
        <v>41</v>
      </c>
      <c r="L76" s="25" t="s">
        <v>55</v>
      </c>
      <c r="M76" s="40" t="s">
        <v>41</v>
      </c>
    </row>
    <row r="77" spans="2:13" ht="15.5" x14ac:dyDescent="0.25">
      <c r="B77" s="36" t="s">
        <v>82</v>
      </c>
      <c r="C77" s="25" t="s">
        <v>55</v>
      </c>
      <c r="D77" s="25" t="s">
        <v>55</v>
      </c>
      <c r="E77" s="25" t="s">
        <v>55</v>
      </c>
      <c r="F77" s="25" t="s">
        <v>55</v>
      </c>
      <c r="G77" s="39" t="s">
        <v>41</v>
      </c>
      <c r="H77" s="25" t="s">
        <v>55</v>
      </c>
      <c r="I77" s="39" t="s">
        <v>41</v>
      </c>
      <c r="J77" s="25" t="s">
        <v>55</v>
      </c>
      <c r="K77" s="39" t="s">
        <v>41</v>
      </c>
      <c r="L77" s="25" t="s">
        <v>55</v>
      </c>
      <c r="M77" s="40" t="s">
        <v>41</v>
      </c>
    </row>
    <row r="78" spans="2:13" ht="15.5" x14ac:dyDescent="0.25">
      <c r="B78" s="36" t="s">
        <v>83</v>
      </c>
      <c r="C78" s="25" t="s">
        <v>55</v>
      </c>
      <c r="D78" s="25" t="s">
        <v>55</v>
      </c>
      <c r="E78" s="25" t="s">
        <v>55</v>
      </c>
      <c r="F78" s="25" t="s">
        <v>55</v>
      </c>
      <c r="G78" s="39" t="s">
        <v>41</v>
      </c>
      <c r="H78" s="25" t="s">
        <v>55</v>
      </c>
      <c r="I78" s="39" t="s">
        <v>41</v>
      </c>
      <c r="J78" s="25" t="s">
        <v>55</v>
      </c>
      <c r="K78" s="39" t="s">
        <v>41</v>
      </c>
      <c r="L78" s="25" t="s">
        <v>55</v>
      </c>
      <c r="M78" s="40" t="s">
        <v>41</v>
      </c>
    </row>
    <row r="79" spans="2:13" ht="15.5" x14ac:dyDescent="0.25">
      <c r="B79" s="36" t="s">
        <v>84</v>
      </c>
      <c r="C79" s="25" t="s">
        <v>55</v>
      </c>
      <c r="D79" s="25" t="s">
        <v>55</v>
      </c>
      <c r="E79" s="25" t="s">
        <v>55</v>
      </c>
      <c r="F79" s="25" t="s">
        <v>55</v>
      </c>
      <c r="G79" s="39" t="s">
        <v>41</v>
      </c>
      <c r="H79" s="25" t="s">
        <v>55</v>
      </c>
      <c r="I79" s="39" t="s">
        <v>41</v>
      </c>
      <c r="J79" s="25" t="s">
        <v>55</v>
      </c>
      <c r="K79" s="39" t="s">
        <v>41</v>
      </c>
      <c r="L79" s="25" t="s">
        <v>55</v>
      </c>
      <c r="M79" s="40" t="s">
        <v>41</v>
      </c>
    </row>
    <row r="80" spans="2:13" ht="15.5" x14ac:dyDescent="0.25">
      <c r="B80" s="36" t="s">
        <v>85</v>
      </c>
      <c r="C80" s="25" t="s">
        <v>55</v>
      </c>
      <c r="D80" s="25" t="s">
        <v>55</v>
      </c>
      <c r="E80" s="25" t="s">
        <v>55</v>
      </c>
      <c r="F80" s="25" t="s">
        <v>55</v>
      </c>
      <c r="G80" s="39" t="s">
        <v>41</v>
      </c>
      <c r="H80" s="25" t="s">
        <v>55</v>
      </c>
      <c r="I80" s="39" t="s">
        <v>41</v>
      </c>
      <c r="J80" s="25" t="s">
        <v>55</v>
      </c>
      <c r="K80" s="39" t="s">
        <v>41</v>
      </c>
      <c r="L80" s="25" t="s">
        <v>55</v>
      </c>
      <c r="M80" s="40" t="s">
        <v>41</v>
      </c>
    </row>
    <row r="81" spans="2:13" ht="15.5" x14ac:dyDescent="0.25">
      <c r="B81" s="37" t="s">
        <v>86</v>
      </c>
      <c r="C81" s="25" t="s">
        <v>55</v>
      </c>
      <c r="D81" s="25" t="s">
        <v>55</v>
      </c>
      <c r="E81" s="25" t="s">
        <v>55</v>
      </c>
      <c r="F81" s="25" t="s">
        <v>55</v>
      </c>
      <c r="G81" s="39" t="s">
        <v>41</v>
      </c>
      <c r="H81" s="25" t="s">
        <v>55</v>
      </c>
      <c r="I81" s="39" t="s">
        <v>41</v>
      </c>
      <c r="J81" s="25" t="s">
        <v>55</v>
      </c>
      <c r="K81" s="39" t="s">
        <v>41</v>
      </c>
      <c r="L81" s="25" t="s">
        <v>55</v>
      </c>
      <c r="M81" s="40" t="s">
        <v>41</v>
      </c>
    </row>
    <row r="82" spans="2:13" ht="16" thickBot="1" x14ac:dyDescent="0.4">
      <c r="B82" s="44" t="s">
        <v>87</v>
      </c>
      <c r="C82" s="25" t="s">
        <v>55</v>
      </c>
      <c r="D82" s="45" t="s">
        <v>55</v>
      </c>
      <c r="E82" s="25" t="s">
        <v>55</v>
      </c>
      <c r="F82" s="46" t="s">
        <v>55</v>
      </c>
      <c r="G82" s="47" t="s">
        <v>41</v>
      </c>
      <c r="H82" s="46" t="s">
        <v>55</v>
      </c>
      <c r="I82" s="47" t="s">
        <v>41</v>
      </c>
      <c r="J82" s="46" t="s">
        <v>55</v>
      </c>
      <c r="K82" s="47" t="s">
        <v>41</v>
      </c>
      <c r="L82" s="46" t="s">
        <v>55</v>
      </c>
      <c r="M82" s="48" t="s">
        <v>41</v>
      </c>
    </row>
    <row r="83" spans="2:13" x14ac:dyDescent="0.25">
      <c r="L83" s="49"/>
    </row>
    <row r="84" spans="2:13" x14ac:dyDescent="0.25">
      <c r="G84" s="79" t="s">
        <v>88</v>
      </c>
      <c r="H84" s="79"/>
      <c r="I84" s="79"/>
      <c r="J84" s="80" t="s">
        <v>89</v>
      </c>
      <c r="K84" s="80"/>
      <c r="L84" s="80"/>
      <c r="M84" s="80"/>
    </row>
    <row r="85" spans="2:13" x14ac:dyDescent="0.25">
      <c r="G85" s="79" t="s">
        <v>90</v>
      </c>
      <c r="H85" s="79"/>
      <c r="I85" s="79"/>
      <c r="J85" s="80" t="s">
        <v>91</v>
      </c>
      <c r="K85" s="80"/>
      <c r="L85" s="80"/>
      <c r="M85" s="80"/>
    </row>
    <row r="86" spans="2:13" x14ac:dyDescent="0.25">
      <c r="F86" s="79" t="s">
        <v>92</v>
      </c>
      <c r="G86" s="79"/>
      <c r="H86" s="79"/>
      <c r="I86" s="79"/>
      <c r="J86" s="80" t="s">
        <v>93</v>
      </c>
      <c r="K86" s="80"/>
      <c r="L86" s="80"/>
      <c r="M86" s="80"/>
    </row>
  </sheetData>
  <mergeCells count="35">
    <mergeCell ref="F86:I86"/>
    <mergeCell ref="J86:M86"/>
    <mergeCell ref="J46:K46"/>
    <mergeCell ref="L46:M46"/>
    <mergeCell ref="G84:I84"/>
    <mergeCell ref="J84:M84"/>
    <mergeCell ref="G85:I85"/>
    <mergeCell ref="J85:M85"/>
    <mergeCell ref="B23:B24"/>
    <mergeCell ref="C23:C24"/>
    <mergeCell ref="D23:H23"/>
    <mergeCell ref="B46:B47"/>
    <mergeCell ref="C46:F46"/>
    <mergeCell ref="G46:G47"/>
    <mergeCell ref="H46:I46"/>
    <mergeCell ref="B22:H22"/>
    <mergeCell ref="I10:M10"/>
    <mergeCell ref="B11:D11"/>
    <mergeCell ref="B12:D12"/>
    <mergeCell ref="E13:H13"/>
    <mergeCell ref="A14:H14"/>
    <mergeCell ref="B16:B17"/>
    <mergeCell ref="G16:H16"/>
    <mergeCell ref="G17:H17"/>
    <mergeCell ref="B10:D10"/>
    <mergeCell ref="B18:D18"/>
    <mergeCell ref="E18:H18"/>
    <mergeCell ref="B19:D19"/>
    <mergeCell ref="E19:H19"/>
    <mergeCell ref="B21:H21"/>
    <mergeCell ref="A2:H2"/>
    <mergeCell ref="E4:H4"/>
    <mergeCell ref="F5:H5"/>
    <mergeCell ref="D7:H7"/>
    <mergeCell ref="B9:D9"/>
  </mergeCells>
  <hyperlinks>
    <hyperlink ref="G17" r:id="rId1"/>
  </hyperlinks>
  <pageMargins left="0.59055118110236227" right="0.27559055118110237" top="0.39370078740157483" bottom="0.23622047244094491" header="0.27559055118110237" footer="0.19685039370078741"/>
  <pageSetup paperSize="9" scale="58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1'!Заголовки_для_печати</vt:lpstr>
      <vt:lpstr>'Лист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2017-03-15T06:23:16Z</dcterms:modified>
</cp:coreProperties>
</file>