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externalReferences>
    <externalReference r:id="rId9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IstPub">[1]Титульный!$F$21</definedName>
    <definedName name="IstPub_ch">[1]Титульный!$F$26</definedName>
    <definedName name="kind_of_cons">[1]TEHSHEET!$R$2:$R$6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ameOrPr">[1]Титульный!$F$18</definedName>
    <definedName name="NameOrPr_ch">[1]Титульный!$F$23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calcChain.xml><?xml version="1.0" encoding="utf-8"?>
<calcChain xmlns="http://schemas.openxmlformats.org/spreadsheetml/2006/main">
  <c r="E19" i="8" l="1"/>
  <c r="E20" i="8" s="1"/>
  <c r="H13" i="6"/>
  <c r="H12" i="6"/>
  <c r="H11" i="6"/>
  <c r="H9" i="6"/>
  <c r="H8" i="6"/>
  <c r="H7" i="6"/>
  <c r="CJ29" i="5"/>
  <c r="BV29" i="5"/>
  <c r="BH29" i="5"/>
  <c r="AT29" i="5"/>
  <c r="AF29" i="5"/>
  <c r="R29" i="5"/>
  <c r="CY28" i="5"/>
  <c r="CJ24" i="5"/>
  <c r="BV24" i="5"/>
  <c r="BH24" i="5"/>
  <c r="AT24" i="5"/>
  <c r="AF24" i="5"/>
  <c r="R24" i="5"/>
  <c r="CY23" i="5"/>
  <c r="O19" i="5"/>
  <c r="O18" i="5"/>
  <c r="N17" i="5"/>
  <c r="O17" i="5" s="1"/>
  <c r="P17" i="5" s="1"/>
  <c r="Q17" i="5" s="1"/>
  <c r="R17" i="5" s="1"/>
  <c r="S17" i="5" s="1"/>
  <c r="T17" i="5" s="1"/>
  <c r="U17" i="5" s="1"/>
  <c r="V17" i="5" s="1"/>
  <c r="W17" i="5" s="1"/>
  <c r="X17" i="5" s="1"/>
  <c r="Y17" i="5" s="1"/>
  <c r="Z17" i="5" s="1"/>
  <c r="AB17" i="5" s="1"/>
  <c r="AC17" i="5" s="1"/>
  <c r="AD17" i="5" s="1"/>
  <c r="AE17" i="5" s="1"/>
  <c r="AF17" i="5" s="1"/>
  <c r="AG17" i="5" s="1"/>
  <c r="AH17" i="5" s="1"/>
  <c r="AI17" i="5" s="1"/>
  <c r="AJ17" i="5" s="1"/>
  <c r="AK17" i="5" s="1"/>
  <c r="AL17" i="5" s="1"/>
  <c r="AM17" i="5" s="1"/>
  <c r="AN17" i="5" s="1"/>
  <c r="AP17" i="5" s="1"/>
  <c r="AQ17" i="5" s="1"/>
  <c r="AR17" i="5" s="1"/>
  <c r="AS17" i="5" s="1"/>
  <c r="AT17" i="5" s="1"/>
  <c r="AU17" i="5" s="1"/>
  <c r="AV17" i="5" s="1"/>
  <c r="AW17" i="5" s="1"/>
  <c r="AX17" i="5" s="1"/>
  <c r="AY17" i="5" s="1"/>
  <c r="AZ17" i="5" s="1"/>
  <c r="BA17" i="5" s="1"/>
  <c r="BB17" i="5" s="1"/>
  <c r="BD17" i="5" s="1"/>
  <c r="BE17" i="5" s="1"/>
  <c r="BF17" i="5" s="1"/>
  <c r="BG17" i="5" s="1"/>
  <c r="BH17" i="5" s="1"/>
  <c r="BI17" i="5" s="1"/>
  <c r="BJ17" i="5" s="1"/>
  <c r="BK17" i="5" s="1"/>
  <c r="BL17" i="5" s="1"/>
  <c r="BM17" i="5" s="1"/>
  <c r="BN17" i="5" s="1"/>
  <c r="BO17" i="5" s="1"/>
  <c r="BP17" i="5" s="1"/>
  <c r="BR17" i="5" s="1"/>
  <c r="BS17" i="5" s="1"/>
  <c r="BT17" i="5" s="1"/>
  <c r="BU17" i="5" s="1"/>
  <c r="BV17" i="5" s="1"/>
  <c r="BW17" i="5" s="1"/>
  <c r="BX17" i="5" s="1"/>
  <c r="BY17" i="5" s="1"/>
  <c r="BZ17" i="5" s="1"/>
  <c r="CA17" i="5" s="1"/>
  <c r="CB17" i="5" s="1"/>
  <c r="CC17" i="5" s="1"/>
  <c r="CD17" i="5" s="1"/>
  <c r="CF17" i="5" s="1"/>
  <c r="CG17" i="5" s="1"/>
  <c r="CH17" i="5" s="1"/>
  <c r="CI17" i="5" s="1"/>
  <c r="CJ17" i="5" s="1"/>
  <c r="CK17" i="5" s="1"/>
  <c r="CL17" i="5" s="1"/>
  <c r="CM17" i="5" s="1"/>
  <c r="CN17" i="5" s="1"/>
  <c r="CO17" i="5" s="1"/>
  <c r="CP17" i="5" s="1"/>
  <c r="CQ17" i="5" s="1"/>
  <c r="CR17" i="5" s="1"/>
  <c r="CT17" i="5" s="1"/>
  <c r="CU17" i="5" s="1"/>
  <c r="CV17" i="5" s="1"/>
  <c r="P10" i="5"/>
  <c r="P9" i="5"/>
  <c r="M9" i="5"/>
  <c r="P8" i="5"/>
  <c r="M8" i="5"/>
  <c r="P7" i="5"/>
  <c r="M7" i="5"/>
  <c r="H13" i="4"/>
  <c r="H12" i="4"/>
  <c r="H11" i="4"/>
  <c r="H9" i="4"/>
  <c r="H8" i="4"/>
  <c r="H7" i="4"/>
  <c r="R14" i="2"/>
  <c r="R13" i="2"/>
  <c r="R12" i="2"/>
  <c r="P12" i="2"/>
  <c r="F9" i="6"/>
  <c r="F13" i="6"/>
  <c r="F11" i="6"/>
  <c r="F10" i="6"/>
  <c r="F8" i="6"/>
  <c r="F12" i="6"/>
  <c r="L28" i="5"/>
  <c r="CX22" i="5"/>
  <c r="CX27" i="5"/>
  <c r="L22" i="5"/>
  <c r="L19" i="5"/>
  <c r="L27" i="5"/>
  <c r="CW23" i="5"/>
  <c r="L21" i="5"/>
  <c r="CW28" i="5"/>
  <c r="L23" i="5"/>
  <c r="L20" i="5"/>
  <c r="L18" i="5"/>
  <c r="F9" i="4"/>
  <c r="F12" i="4"/>
  <c r="F13" i="4"/>
  <c r="F11" i="4"/>
  <c r="F10" i="4"/>
  <c r="F8" i="4"/>
  <c r="M14" i="2"/>
  <c r="M12" i="2"/>
  <c r="M13" i="2"/>
</calcChain>
</file>

<file path=xl/sharedStrings.xml><?xml version="1.0" encoding="utf-8"?>
<sst xmlns="http://schemas.openxmlformats.org/spreadsheetml/2006/main" count="492" uniqueCount="230">
  <si>
    <t>Показатели, подлежащие раскрытию в сфере горячего водоснабжения (цены и тарифы)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</si>
  <si>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</si>
  <si>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</si>
  <si>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</si>
  <si>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</si>
  <si>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</si>
  <si>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</si>
  <si>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</si>
  <si>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31.12.2023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</si>
  <si>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</si>
  <si>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</si>
  <si>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</si>
  <si>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22.12.2020</t>
  </si>
  <si>
    <t>Дата периода регулирования, с которой вводятся изменения в тарифы</t>
  </si>
  <si>
    <t>Первичное установление тарифов</t>
  </si>
  <si>
    <t>Наименование органа регулирования, принявшего решение об утверждении тарифов</t>
  </si>
  <si>
    <t>Департамент топливно-энергетического комплекса и тарифного регулирования Вологодской области</t>
  </si>
  <si>
    <t>Дата документа об утверждении тарифов</t>
  </si>
  <si>
    <t>17.12.2020</t>
  </si>
  <si>
    <t>Номер документа об утверждении тарифов</t>
  </si>
  <si>
    <t>566-р</t>
  </si>
  <si>
    <t>Источник официального опубликования решения</t>
  </si>
  <si>
    <t>https://tekvo.gov35.ru/vedomstvennaya-informatsiya/info-for-citizens/tarify/tarify-na-zhku/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</si>
  <si>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</si>
  <si>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</si>
  <si>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</si>
  <si>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</si>
  <si>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</si>
  <si>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</si>
  <si>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</si>
  <si>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</si>
  <si>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</si>
  <si>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</si>
  <si>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</si>
  <si>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</si>
  <si>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</si>
  <si>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</si>
  <si>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Организация осуществляет подключение к централизованной системе горячего водоснабжения</t>
  </si>
  <si>
    <t>да</t>
  </si>
  <si>
    <t>Почтовый адрес регулируемой организации</t>
  </si>
  <si>
    <t>160014,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</si>
  <si>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</si>
  <si>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</si>
  <si>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</si>
  <si>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</si>
  <si>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Абрамова Елена Сергеевна</t>
  </si>
  <si>
    <t>Должность</t>
  </si>
  <si>
    <t>ведущий экономист</t>
  </si>
  <si>
    <t>Контактный телефон</t>
  </si>
  <si>
    <t>(8172)55-08-01 доб. 1146</t>
  </si>
  <si>
    <t>E-mail</t>
  </si>
  <si>
    <t>elena.abramova@vologda.energy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</si>
  <si>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</si>
  <si>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</si>
  <si>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</si>
  <si>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</si>
  <si>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</si>
  <si>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</si>
  <si>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</si>
  <si>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</si>
  <si>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</si>
  <si>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</si>
  <si>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</si>
  <si>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</si>
  <si>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</si>
  <si>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</si>
  <si>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</si>
  <si>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</si>
  <si>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</si>
  <si>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</si>
  <si>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</si>
  <si>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</si>
  <si>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</si>
  <si>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Вытегорский муниципальный район, Город Вытегра (19622101);</t>
  </si>
  <si>
    <t>0</t>
  </si>
  <si>
    <t>Вытегорский муниципальный район</t>
  </si>
  <si>
    <t>Город Вытегра</t>
  </si>
  <si>
    <t>19622101</t>
  </si>
  <si>
    <t>man</t>
  </si>
  <si>
    <t>Добавить территорию действия тарифа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</si>
  <si>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</si>
  <si>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</si>
  <si>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</si>
  <si>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</si>
  <si>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</si>
  <si>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</si>
  <si>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</si>
  <si>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</si>
  <si>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</si>
  <si>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</si>
  <si>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</si>
  <si>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</si>
  <si>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</si>
  <si>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</si>
  <si>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</si>
  <si>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</si>
  <si>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</si>
  <si>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</si>
  <si>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</si>
  <si>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</si>
  <si>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</si>
  <si>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</si>
  <si>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</si>
  <si>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</si>
  <si>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</si>
  <si>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</si>
  <si>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</si>
  <si>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</si>
  <si>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</si>
  <si>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</si>
  <si>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</si>
  <si>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</si>
  <si>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</si>
  <si>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</si>
  <si>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</si>
  <si>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</si>
  <si>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</si>
  <si>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</si>
  <si>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</si>
  <si>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</si>
  <si>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</si>
  <si>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</si>
  <si>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</si>
  <si>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</si>
  <si>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</si>
  <si>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</si>
  <si>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</si>
  <si>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</si>
  <si>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</si>
  <si>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</si>
  <si>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</si>
  <si>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</si>
  <si>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</si>
  <si>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</si>
  <si>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</si>
  <si>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</si>
  <si>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</si>
  <si>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</si>
  <si>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</si>
  <si>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</si>
  <si>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</si>
  <si>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</si>
  <si>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</si>
  <si>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</si>
  <si>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</si>
  <si>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</si>
  <si>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</si>
  <si>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</si>
  <si>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</si>
  <si>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</si>
  <si>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31.12.2021</t>
  </si>
  <si>
    <t>01.01.2022</t>
  </si>
  <si>
    <t>30.06.2022</t>
  </si>
  <si>
    <t>01.07.2022</t>
  </si>
  <si>
    <t>31.12.2022</t>
  </si>
  <si>
    <t>01.01.2023</t>
  </si>
  <si>
    <t>30.06.2023</t>
  </si>
  <si>
    <t>01.07.2023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</si>
  <si>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</si>
  <si>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</si>
  <si>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население и приравненные категории</t>
  </si>
  <si>
    <t/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</si>
  <si>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</si>
  <si>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</si>
  <si>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</si>
  <si>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</si>
  <si>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t>Ссылка на документ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</si>
  <si>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</si>
  <si>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1.1</t>
  </si>
  <si>
    <t>форма публичного договора поставки регулируемых товаров, оказания регулируемых услуг</t>
  </si>
  <si>
    <t>1.1.1</t>
  </si>
  <si>
    <t>формадоговорасисполнителемкоммунальныхуслуг</t>
  </si>
  <si>
    <t>https://portal.eias.ru/Portal/DownloadPage.aspx?type=12&amp;guid=f7cb2237-1d80-4dbb-b8ca-0e0e092dc22f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</si>
  <si>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</si>
  <si>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1.1.2</t>
  </si>
  <si>
    <t>форма договора с бюджетными потребителями</t>
  </si>
  <si>
    <t>https://portal.eias.ru/Portal/DownloadPage.aspx?type=12&amp;guid=5d0b3a56-509c-474a-abfc-3c075d64b8f3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</si>
  <si>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</si>
  <si>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</si>
  <si>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</si>
  <si>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</si>
  <si>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https://portal.eias.ru/Portal/DownloadPage.aspx?type=12&amp;guid=99af8d27-6257-4ddb-b693-e455c0e9d2ea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</si>
  <si>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</si>
  <si>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</si>
  <si>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</si>
  <si>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</si>
  <si>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30.12.2020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</si>
  <si>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</si>
  <si>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</si>
  <si>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http://vologda.energy/clients/standard3/</t>
  </si>
  <si>
    <t>https://portal.eias.ru/Portal/DownloadPage.aspx?type=12&amp;guid=1d69ae48-9cc9-4b4a-aac4-187f45c3c934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</si>
  <si>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</si>
  <si>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Форма заявки о подключении к централизованной системе горячего водоснабжения</t>
  </si>
  <si>
    <t>https://portal.eias.ru/Portal/DownloadPage.aspx?type=12&amp;guid=fbf6e9d0-777f-4099-957d-97c797ad7fa9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</si>
  <si>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</si>
  <si>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</si>
  <si>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3.1</t>
  </si>
  <si>
    <t>Технический регламент о порядке подключения к системе ГВС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</si>
  <si>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</si>
  <si>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</si>
  <si>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4.1</t>
  </si>
  <si>
    <t>наименование НПА</t>
  </si>
  <si>
    <t xml:space="preserve">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</si>
  <si>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</si>
  <si>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4.2</t>
  </si>
  <si>
    <t xml:space="preserve">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</si>
  <si>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4.3</t>
  </si>
  <si>
    <t xml:space="preserve">Постановления Правительства РФ от 29.07.2013 № 642 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</si>
  <si>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</si>
  <si>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5.1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</si>
  <si>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</si>
  <si>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5.1.1</t>
  </si>
  <si>
    <t>контактный телефон службы</t>
  </si>
  <si>
    <t>8(8172)550861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</si>
  <si>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</si>
  <si>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5.2</t>
  </si>
  <si>
    <t>адреса службы, ответственной за прием и обработку заявок о подключении к централизованной системе горячего водоснабжения</t>
  </si>
  <si>
    <t>5.2.1</t>
  </si>
  <si>
    <t>адрес службы</t>
  </si>
  <si>
    <t>Вологодская обл., г.Вологда, ул.Горького ,д.99Б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</si>
  <si>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</si>
  <si>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</si>
  <si>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</si>
  <si>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5.3.1</t>
  </si>
  <si>
    <t>график работы службы</t>
  </si>
  <si>
    <t>c 08:00 до 17:00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</si>
  <si>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</si>
  <si>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</si>
  <si>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6.1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</si>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</sst>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2" fillId="0" borderId="0" applyBorder="0">
      <alignment horizontal="center" vertical="center" wrapText="1"/>
    </xf>
    <xf numFmtId="4" fontId="2" fillId="6" borderId="4" applyBorder="0">
      <alignment horizontal="right"/>
    </xf>
    <xf numFmtId="0" fontId="21" fillId="0" borderId="0"/>
    <xf numFmtId="49" fontId="2" fillId="0" borderId="0" applyBorder="0">
      <alignment vertical="top"/>
    </xf>
    <xf numFmtId="0" fontId="24" fillId="0" borderId="5" applyBorder="0">
      <alignment horizontal="center" vertical="center" wrapText="1"/>
    </xf>
    <xf numFmtId="49" fontId="36" fillId="0" borderId="0" applyBorder="0">
      <alignment vertical="top"/>
    </xf>
    <xf numFmtId="0" fontId="44" fillId="0" borderId="0"/>
    <xf numFmtId="0" fontId="13" fillId="0" borderId="0"/>
    <xf numFmtId="0" fontId="1" fillId="0" borderId="0"/>
    <xf numFmtId="0" fontId="21" fillId="0" borderId="0"/>
    <xf numFmtId="49" fontId="2" fillId="0" borderId="0" applyBorder="0">
      <alignment vertical="top"/>
    </xf>
  </cellStyleXfs>
  <cellXfs count="411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3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5" fillId="0" borderId="0" xfId="5" applyFont="1" applyFill="1" applyAlignment="1" applyProtection="1">
      <alignment vertical="center" wrapText="1"/>
    </xf>
    <xf numFmtId="0" fontId="25" fillId="0" borderId="0" xfId="5" applyFont="1" applyFill="1" applyAlignment="1" applyProtection="1">
      <alignment horizontal="center" vertical="center" wrapText="1"/>
    </xf>
    <xf numFmtId="0" fontId="25" fillId="0" borderId="0" xfId="5" applyFont="1" applyFill="1" applyAlignment="1" applyProtection="1">
      <alignment horizontal="left" vertical="center" wrapText="1" indent="1"/>
    </xf>
    <xf numFmtId="0" fontId="25" fillId="0" borderId="0" xfId="5" applyFont="1" applyFill="1" applyAlignment="1" applyProtection="1">
      <alignment horizontal="left" vertical="center" indent="1"/>
    </xf>
    <xf numFmtId="0" fontId="25" fillId="0" borderId="0" xfId="5" applyNumberFormat="1" applyFont="1" applyFill="1" applyAlignment="1" applyProtection="1">
      <alignment horizontal="left" vertical="center" indent="1"/>
    </xf>
    <xf numFmtId="0" fontId="26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wrapText="1" indent="1"/>
    </xf>
    <xf numFmtId="0" fontId="28" fillId="0" borderId="0" xfId="5" applyFont="1" applyFill="1" applyAlignment="1" applyProtection="1">
      <alignment horizontal="left" vertical="center" indent="1"/>
    </xf>
    <xf numFmtId="0" fontId="27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5" fillId="0" borderId="0" xfId="5" applyFont="1" applyFill="1" applyAlignment="1" applyProtection="1">
      <alignment vertical="center"/>
    </xf>
    <xf numFmtId="0" fontId="25" fillId="0" borderId="0" xfId="5" applyNumberFormat="1" applyFont="1" applyFill="1" applyAlignment="1" applyProtection="1">
      <alignment vertical="center"/>
    </xf>
    <xf numFmtId="0" fontId="30" fillId="0" borderId="0" xfId="5" applyFont="1" applyFill="1" applyAlignment="1" applyProtection="1">
      <alignment vertical="center"/>
    </xf>
    <xf numFmtId="0" fontId="31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3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29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4" fillId="0" borderId="0" xfId="5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0" fontId="26" fillId="0" borderId="0" xfId="5" applyFont="1" applyFill="1" applyAlignment="1" applyProtection="1">
      <alignment vertical="center"/>
    </xf>
    <xf numFmtId="0" fontId="26" fillId="0" borderId="0" xfId="5" applyNumberFormat="1" applyFont="1" applyFill="1" applyAlignment="1" applyProtection="1">
      <alignment vertical="center"/>
    </xf>
    <xf numFmtId="0" fontId="35" fillId="0" borderId="0" xfId="5" applyFont="1" applyFill="1" applyAlignment="1" applyProtection="1">
      <alignment vertical="center"/>
    </xf>
    <xf numFmtId="0" fontId="26" fillId="7" borderId="7" xfId="5" applyFont="1" applyFill="1" applyBorder="1" applyAlignment="1" applyProtection="1">
      <alignment horizontal="center" vertical="center" wrapText="1"/>
    </xf>
    <xf numFmtId="0" fontId="26" fillId="7" borderId="8" xfId="5" applyFont="1" applyFill="1" applyBorder="1" applyAlignment="1" applyProtection="1">
      <alignment horizontal="center" vertical="center" wrapText="1"/>
    </xf>
    <xf numFmtId="49" fontId="2" fillId="7" borderId="6" xfId="4" applyNumberFormat="1" applyFont="1" applyFill="1" applyBorder="1" applyAlignment="1" applyProtection="1">
      <alignment horizontal="center" vertical="center" wrapText="1"/>
    </xf>
    <xf numFmtId="49" fontId="26" fillId="7" borderId="8" xfId="5" applyNumberFormat="1" applyFont="1" applyFill="1" applyBorder="1" applyAlignment="1" applyProtection="1">
      <alignment horizontal="left" vertical="center" wrapText="1"/>
    </xf>
    <xf numFmtId="49" fontId="36" fillId="7" borderId="6" xfId="11" applyNumberFormat="1" applyFill="1" applyBorder="1" applyAlignment="1" applyProtection="1">
      <alignment horizontal="left" vertical="center"/>
    </xf>
    <xf numFmtId="49" fontId="26" fillId="7" borderId="9" xfId="5" applyNumberFormat="1" applyFont="1" applyFill="1" applyBorder="1" applyAlignment="1" applyProtection="1">
      <alignment horizontal="left" vertical="center" wrapText="1"/>
    </xf>
    <xf numFmtId="0" fontId="25" fillId="0" borderId="10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6" fillId="0" borderId="0" xfId="5" applyFont="1" applyFill="1" applyAlignment="1" applyProtection="1">
      <alignment vertical="center" wrapText="1"/>
    </xf>
    <xf numFmtId="0" fontId="29" fillId="0" borderId="11" xfId="5" applyFont="1" applyFill="1" applyBorder="1" applyAlignment="1" applyProtection="1">
      <alignment horizontal="center" vertical="center" wrapText="1"/>
    </xf>
    <xf numFmtId="0" fontId="2" fillId="3" borderId="12" xfId="5" applyNumberFormat="1" applyFont="1" applyFill="1" applyBorder="1" applyAlignment="1" applyProtection="1">
      <alignment horizontal="left" vertical="center" wrapText="1" indent="1"/>
    </xf>
    <xf numFmtId="14" fontId="37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4" fillId="7" borderId="2" xfId="9" applyFont="1" applyFill="1" applyBorder="1" applyAlignment="1" applyProtection="1">
      <alignment horizontal="right" vertical="center" wrapText="1"/>
    </xf>
    <xf numFmtId="49" fontId="38" fillId="7" borderId="6" xfId="9" applyFont="1" applyFill="1" applyBorder="1" applyAlignment="1" applyProtection="1">
      <alignment horizontal="center" vertical="center" wrapText="1"/>
    </xf>
    <xf numFmtId="0" fontId="39" fillId="7" borderId="6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0" fillId="0" borderId="0" xfId="5" applyFont="1" applyFill="1" applyAlignment="1" applyProtection="1">
      <alignment vertical="center" wrapText="1"/>
    </xf>
    <xf numFmtId="0" fontId="26" fillId="0" borderId="0" xfId="0" applyFont="1" applyFill="1" applyAlignment="1" applyProtection="1">
      <alignment vertical="top"/>
    </xf>
    <xf numFmtId="0" fontId="2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29" fillId="0" borderId="12" xfId="4" applyNumberFormat="1" applyFont="1" applyFill="1" applyBorder="1" applyAlignment="1" applyProtection="1">
      <alignment horizontal="center" vertical="center" wrapText="1"/>
    </xf>
    <xf numFmtId="14" fontId="2" fillId="3" borderId="12" xfId="4" applyNumberFormat="1" applyFont="1" applyFill="1" applyBorder="1" applyAlignment="1" applyProtection="1">
      <alignment horizontal="left" vertical="center" wrapText="1" indent="1"/>
    </xf>
    <xf numFmtId="14" fontId="29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49" fontId="29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39" fillId="7" borderId="6" xfId="9" applyFont="1" applyFill="1" applyBorder="1" applyAlignment="1" applyProtection="1">
      <alignment horizontal="left" vertical="center" indent="1"/>
    </xf>
    <xf numFmtId="49" fontId="2" fillId="7" borderId="6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4" xfId="5" applyFont="1" applyFill="1" applyBorder="1" applyAlignment="1" applyProtection="1">
      <alignment vertical="center" wrapText="1"/>
    </xf>
    <xf numFmtId="0" fontId="41" fillId="0" borderId="0" xfId="5" applyFont="1" applyFill="1" applyAlignment="1" applyProtection="1">
      <alignment vertical="center" wrapText="1"/>
    </xf>
    <xf numFmtId="0" fontId="42" fillId="0" borderId="0" xfId="5" applyFont="1" applyFill="1" applyAlignment="1" applyProtection="1">
      <alignment vertical="center" wrapText="1"/>
    </xf>
    <xf numFmtId="0" fontId="43" fillId="0" borderId="0" xfId="5" applyFont="1" applyFill="1" applyAlignment="1" applyProtection="1">
      <alignment horizontal="center" vertical="center" wrapText="1"/>
    </xf>
    <xf numFmtId="0" fontId="45" fillId="0" borderId="0" xfId="12" applyFont="1" applyFill="1" applyProtection="1"/>
    <xf numFmtId="0" fontId="25" fillId="0" borderId="0" xfId="0" applyNumberFormat="1" applyFont="1" applyFill="1" applyAlignment="1" applyProtection="1">
      <alignment vertical="center"/>
    </xf>
    <xf numFmtId="0" fontId="2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6" fillId="0" borderId="0" xfId="0" applyNumberFormat="1" applyFont="1" applyAlignment="1">
      <alignment vertical="center"/>
    </xf>
    <xf numFmtId="0" fontId="47" fillId="0" borderId="0" xfId="0" applyNumberFormat="1" applyFont="1" applyAlignment="1">
      <alignment vertical="center"/>
    </xf>
    <xf numFmtId="0" fontId="33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13" xfId="6" applyFont="1" applyFill="1" applyBorder="1" applyAlignment="1" applyProtection="1">
      <alignment horizontal="left" vertical="center" wrapText="1" indent="1"/>
    </xf>
    <xf numFmtId="0" fontId="3" fillId="0" borderId="10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49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8" xfId="13" applyFont="1" applyFill="1" applyBorder="1" applyAlignment="1" applyProtection="1">
      <alignment horizontal="right" vertical="center" wrapText="1"/>
    </xf>
    <xf numFmtId="49" fontId="3" fillId="0" borderId="14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48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7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4" fillId="2" borderId="0" xfId="10" applyNumberFormat="1" applyFont="1" applyFill="1" applyBorder="1" applyAlignment="1" applyProtection="1">
      <alignment horizontal="center" vertical="center" wrapText="1"/>
    </xf>
    <xf numFmtId="49" fontId="34" fillId="2" borderId="16" xfId="1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2" xfId="10" applyNumberFormat="1" applyFont="1" applyFill="1" applyBorder="1" applyAlignment="1" applyProtection="1">
      <alignment horizontal="left" vertical="center" wrapText="1"/>
    </xf>
    <xf numFmtId="0" fontId="2" fillId="3" borderId="12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2" xfId="10" applyNumberFormat="1" applyFont="1" applyFill="1" applyBorder="1" applyAlignment="1" applyProtection="1">
      <alignment horizontal="lef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3" xfId="0" applyFill="1" applyBorder="1" applyAlignment="1" applyProtection="1">
      <alignment horizontal="left" vertical="top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39" fillId="7" borderId="6" xfId="0" applyNumberFormat="1" applyFont="1" applyFill="1" applyBorder="1" applyAlignment="1" applyProtection="1">
      <alignment horizontal="left" vertical="center"/>
    </xf>
    <xf numFmtId="0" fontId="39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39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5" fillId="0" borderId="0" xfId="5" applyNumberFormat="1" applyFont="1" applyFill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2" fillId="2" borderId="0" xfId="10" applyNumberFormat="1" applyFont="1" applyFill="1" applyBorder="1" applyAlignment="1" applyProtection="1">
      <alignment horizontal="center" vertical="center" wrapText="1"/>
    </xf>
    <xf numFmtId="0" fontId="52" fillId="0" borderId="0" xfId="13" applyNumberFormat="1" applyFont="1" applyFill="1" applyBorder="1" applyAlignment="1" applyProtection="1">
      <alignment horizontal="center" vertical="center" wrapText="1"/>
    </xf>
    <xf numFmtId="0" fontId="52" fillId="0" borderId="0" xfId="4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3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8" xfId="5" applyNumberFormat="1" applyFont="1" applyFill="1" applyBorder="1" applyAlignment="1" applyProtection="1">
      <alignment horizontal="center" vertical="center" wrapText="1"/>
    </xf>
    <xf numFmtId="0" fontId="2" fillId="0" borderId="8" xfId="13" applyFont="1" applyFill="1" applyBorder="1" applyAlignment="1" applyProtection="1">
      <alignment horizontal="left" vertical="center" wrapText="1" indent="2"/>
    </xf>
    <xf numFmtId="0" fontId="2" fillId="0" borderId="8" xfId="4" applyNumberFormat="1" applyFont="1" applyFill="1" applyBorder="1" applyAlignment="1" applyProtection="1">
      <alignment horizontal="left" vertical="center" wrapText="1"/>
    </xf>
    <xf numFmtId="49" fontId="2" fillId="0" borderId="8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NumberFormat="1" applyFont="1" applyFill="1" applyAlignment="1" applyProtection="1">
      <alignment vertical="center" wrapText="1"/>
    </xf>
    <xf numFmtId="0" fontId="50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24" fillId="2" borderId="0" xfId="5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0" fillId="2" borderId="3" xfId="1" applyFont="1" applyFill="1" applyBorder="1" applyAlignment="1" applyProtection="1">
      <alignment horizontal="right" vertical="center" wrapText="1" indent="1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6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49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5" fillId="0" borderId="0" xfId="4" applyNumberFormat="1" applyFont="1" applyFill="1" applyBorder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0" fillId="0" borderId="3" xfId="14" applyNumberFormat="1" applyFont="1" applyFill="1" applyBorder="1" applyAlignment="1" applyProtection="1">
      <alignment horizontal="center" vertical="center" wrapText="1"/>
    </xf>
    <xf numFmtId="0" fontId="39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2" fillId="0" borderId="2" xfId="15" applyFont="1" applyFill="1" applyBorder="1" applyAlignment="1" applyProtection="1">
      <alignment horizontal="center" vertical="center" wrapText="1"/>
    </xf>
    <xf numFmtId="0" fontId="2" fillId="0" borderId="6" xfId="15" applyFont="1" applyFill="1" applyBorder="1" applyAlignment="1" applyProtection="1">
      <alignment horizontal="center" vertical="center" wrapText="1"/>
    </xf>
    <xf numFmtId="0" fontId="0" fillId="0" borderId="3" xfId="15" applyFont="1" applyFill="1" applyBorder="1" applyAlignment="1" applyProtection="1">
      <alignment horizontal="center" vertical="center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5" fillId="2" borderId="0" xfId="5" applyFont="1" applyFill="1" applyBorder="1" applyAlignment="1" applyProtection="1">
      <alignment vertical="center" wrapText="1"/>
    </xf>
    <xf numFmtId="49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0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8" xfId="10" applyNumberFormat="1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vertical="center" wrapText="1"/>
    </xf>
    <xf numFmtId="49" fontId="25" fillId="0" borderId="0" xfId="5" applyNumberFormat="1" applyFont="1" applyFill="1" applyBorder="1" applyAlignment="1" applyProtection="1">
      <alignment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25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29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0" fontId="2" fillId="0" borderId="12" xfId="5" applyNumberFormat="1" applyFont="1" applyFill="1" applyBorder="1" applyAlignment="1" applyProtection="1">
      <alignment horizontal="left" vertical="top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2" applyNumberFormat="1" applyFont="1" applyFill="1" applyBorder="1" applyAlignment="1" applyProtection="1">
      <alignment horizontal="center" vertical="center" wrapText="1"/>
    </xf>
    <xf numFmtId="49" fontId="36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56" fillId="7" borderId="2" xfId="0" applyFont="1" applyFill="1" applyBorder="1" applyAlignment="1" applyProtection="1">
      <alignment horizontal="center" vertical="center"/>
    </xf>
    <xf numFmtId="0" fontId="39" fillId="7" borderId="6" xfId="0" applyFont="1" applyFill="1" applyBorder="1" applyAlignment="1" applyProtection="1">
      <alignment horizontal="left" vertical="center" indent="6"/>
    </xf>
    <xf numFmtId="49" fontId="36" fillId="7" borderId="6" xfId="4" applyNumberFormat="1" applyFont="1" applyFill="1" applyBorder="1" applyAlignment="1" applyProtection="1">
      <alignment horizontal="center" vertical="center" wrapText="1"/>
    </xf>
    <xf numFmtId="0" fontId="56" fillId="7" borderId="6" xfId="0" applyFont="1" applyFill="1" applyBorder="1" applyAlignment="1" applyProtection="1">
      <alignment horizontal="left" vertical="center"/>
    </xf>
    <xf numFmtId="49" fontId="0" fillId="7" borderId="6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39" fillId="7" borderId="6" xfId="0" applyFont="1" applyFill="1" applyBorder="1" applyAlignment="1" applyProtection="1">
      <alignment horizontal="left" vertical="center" indent="5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2" fillId="5" borderId="6" xfId="5" applyNumberFormat="1" applyFont="1" applyFill="1" applyBorder="1" applyAlignment="1" applyProtection="1">
      <alignment horizontal="left" vertical="center" wrapText="1"/>
      <protection locked="0"/>
    </xf>
    <xf numFmtId="0" fontId="2" fillId="5" borderId="1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12" xfId="5" applyNumberFormat="1" applyFont="1" applyFill="1" applyBorder="1" applyAlignment="1" applyProtection="1">
      <alignment horizontal="left" vertical="center" wrapText="1" indent="5"/>
      <protection locked="0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" fillId="0" borderId="17" xfId="5" applyNumberFormat="1" applyFont="1" applyFill="1" applyBorder="1" applyAlignment="1" applyProtection="1">
      <alignment horizontal="left" vertical="center" wrapText="1" indent="6"/>
    </xf>
    <xf numFmtId="0" fontId="50" fillId="0" borderId="0" xfId="0" applyFont="1" applyBorder="1" applyAlignment="1">
      <alignment vertical="top"/>
    </xf>
    <xf numFmtId="0" fontId="56" fillId="7" borderId="18" xfId="0" applyFont="1" applyFill="1" applyBorder="1" applyAlignment="1" applyProtection="1">
      <alignment horizontal="center" vertical="center"/>
    </xf>
    <xf numFmtId="0" fontId="39" fillId="7" borderId="16" xfId="0" applyFont="1" applyFill="1" applyBorder="1" applyAlignment="1" applyProtection="1">
      <alignment horizontal="left" vertical="center" indent="4"/>
    </xf>
    <xf numFmtId="49" fontId="36" fillId="7" borderId="16" xfId="4" applyNumberFormat="1" applyFont="1" applyFill="1" applyBorder="1" applyAlignment="1" applyProtection="1">
      <alignment horizontal="center" vertical="center" wrapText="1"/>
    </xf>
    <xf numFmtId="0" fontId="56" fillId="7" borderId="16" xfId="0" applyFont="1" applyFill="1" applyBorder="1" applyAlignment="1" applyProtection="1">
      <alignment horizontal="left" vertical="center"/>
    </xf>
    <xf numFmtId="49" fontId="0" fillId="7" borderId="16" xfId="4" applyNumberFormat="1" applyFont="1" applyFill="1" applyBorder="1" applyAlignment="1" applyProtection="1">
      <alignment horizontal="center" vertical="center" wrapText="1"/>
    </xf>
    <xf numFmtId="49" fontId="2" fillId="7" borderId="16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Alignment="1" applyProtection="1">
      <alignment vertical="center"/>
    </xf>
    <xf numFmtId="0" fontId="39" fillId="7" borderId="6" xfId="0" applyFont="1" applyFill="1" applyBorder="1" applyAlignment="1" applyProtection="1">
      <alignment horizontal="left" vertical="center" indent="3"/>
    </xf>
    <xf numFmtId="0" fontId="39" fillId="7" borderId="6" xfId="0" applyFont="1" applyFill="1" applyBorder="1" applyAlignment="1" applyProtection="1">
      <alignment horizontal="left" vertical="center" indent="2"/>
    </xf>
    <xf numFmtId="0" fontId="54" fillId="0" borderId="0" xfId="5" applyFont="1" applyFill="1" applyAlignment="1" applyProtection="1">
      <alignment horizontal="right" vertical="top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6" xfId="3" applyFont="1" applyBorder="1" applyAlignment="1">
      <alignment horizontal="left" vertical="center" wrapText="1" indent="1"/>
    </xf>
    <xf numFmtId="0" fontId="33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6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5" borderId="3" xfId="2" applyNumberFormat="1" applyFont="1" applyFill="1" applyBorder="1" applyAlignment="1" applyProtection="1">
      <alignment horizontal="left" vertical="center" wrapText="1" indent="2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>
      <alignment vertical="top"/>
    </xf>
    <xf numFmtId="0" fontId="29" fillId="2" borderId="0" xfId="5" applyFont="1" applyFill="1" applyBorder="1" applyAlignment="1" applyProtection="1">
      <alignment horizontal="center" vertical="center" wrapText="1"/>
    </xf>
    <xf numFmtId="49" fontId="0" fillId="5" borderId="3" xfId="2" applyNumberFormat="1" applyFont="1" applyFill="1" applyBorder="1" applyAlignment="1" applyProtection="1">
      <alignment horizontal="left" vertical="center" wrapText="1" indent="2"/>
      <protection locked="0"/>
    </xf>
    <xf numFmtId="0" fontId="2" fillId="7" borderId="2" xfId="5" applyFont="1" applyFill="1" applyBorder="1" applyAlignment="1" applyProtection="1">
      <alignment vertical="center" wrapText="1"/>
    </xf>
    <xf numFmtId="49" fontId="39" fillId="7" borderId="6" xfId="16" applyFont="1" applyFill="1" applyBorder="1" applyAlignment="1" applyProtection="1">
      <alignment horizontal="left" vertical="center" indent="2"/>
    </xf>
    <xf numFmtId="49" fontId="57" fillId="7" borderId="1" xfId="16" applyFont="1" applyFill="1" applyBorder="1" applyAlignment="1" applyProtection="1">
      <alignment horizontal="center" vertical="top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36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top" wrapText="1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5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 indent="1"/>
      <protection locked="0"/>
    </xf>
    <xf numFmtId="49" fontId="39" fillId="7" borderId="6" xfId="16" applyFont="1" applyFill="1" applyBorder="1" applyAlignment="1" applyProtection="1">
      <alignment horizontal="left" vertical="center" indent="1"/>
    </xf>
    <xf numFmtId="0" fontId="0" fillId="0" borderId="3" xfId="2" applyNumberFormat="1" applyFont="1" applyFill="1" applyBorder="1" applyAlignment="1" applyProtection="1">
      <alignment horizontal="left" vertical="center" wrapText="1" inden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0" borderId="3" xfId="2" applyNumberFormat="1" applyFont="1" applyFill="1" applyBorder="1" applyAlignment="1" applyProtection="1">
      <alignment horizontal="left" vertical="center" wrapText="1" indent="2"/>
    </xf>
    <xf numFmtId="49" fontId="39" fillId="7" borderId="6" xfId="16" applyFont="1" applyFill="1" applyBorder="1" applyAlignment="1" applyProtection="1">
      <alignment horizontal="left" vertical="center" indent="3"/>
    </xf>
    <xf numFmtId="49" fontId="2" fillId="4" borderId="3" xfId="4" applyNumberFormat="1" applyFont="1" applyFill="1" applyBorder="1" applyAlignment="1" applyProtection="1">
      <alignment horizontal="left" vertical="center" wrapText="1"/>
    </xf>
    <xf numFmtId="49" fontId="2" fillId="0" borderId="0" xfId="16">
      <alignment vertical="top"/>
    </xf>
    <xf numFmtId="49" fontId="25" fillId="0" borderId="0" xfId="16" applyFont="1" applyAlignment="1">
      <alignment vertical="top"/>
    </xf>
    <xf numFmtId="0" fontId="51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6"/>
    <cellStyle name="Обычный 14" xfId="14"/>
    <cellStyle name="Обычный 15" xfId="12"/>
    <cellStyle name="Обычный 3" xfId="9"/>
    <cellStyle name="Обычный 3 2" xfId="11"/>
    <cellStyle name="Обычный_BALANCE.WARM.2007YEAR(FACT)" xfId="15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561975</xdr:colOff>
      <xdr:row>10</xdr:row>
      <xdr:rowOff>190500</xdr:rowOff>
    </xdr:to>
    <xdr:pic macro="[1]!modInfo.MainSheetHelp">
      <xdr:nvPicPr>
        <xdr:cNvPr id="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561975</xdr:colOff>
      <xdr:row>8</xdr:row>
      <xdr:rowOff>190500</xdr:rowOff>
    </xdr:to>
    <xdr:pic macro="[1]!modInfo.MainSheetHelp">
      <xdr:nvPicPr>
        <xdr:cNvPr id="3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561975</xdr:colOff>
      <xdr:row>13</xdr:row>
      <xdr:rowOff>190500</xdr:rowOff>
    </xdr:to>
    <xdr:pic macro="[1]!modInfo.MainSheetHelp">
      <xdr:nvPicPr>
        <xdr:cNvPr id="4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24765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561975</xdr:colOff>
      <xdr:row>27</xdr:row>
      <xdr:rowOff>190500</xdr:rowOff>
    </xdr:to>
    <xdr:pic macro="[1]!modInfo.MainSheetHelp">
      <xdr:nvPicPr>
        <xdr:cNvPr id="5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9244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47675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42900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9</xdr:row>
      <xdr:rowOff>9525</xdr:rowOff>
    </xdr:to>
    <xdr:pic macro="[1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9</xdr:row>
      <xdr:rowOff>9525</xdr:rowOff>
    </xdr:to>
    <xdr:pic macro="[1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9</xdr:row>
      <xdr:rowOff>9525</xdr:rowOff>
    </xdr:to>
    <xdr:pic macro="[1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17</xdr:row>
      <xdr:rowOff>0</xdr:rowOff>
    </xdr:to>
    <xdr:pic macro="[1]!modInfo.MainSheetHelp">
      <xdr:nvPicPr>
        <xdr:cNvPr id="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17</xdr:row>
      <xdr:rowOff>0</xdr:rowOff>
    </xdr:to>
    <xdr:pic macro="[1]!modInfo.MainSheetHelp">
      <xdr:nvPicPr>
        <xdr:cNvPr id="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17</xdr:row>
      <xdr:rowOff>0</xdr:rowOff>
    </xdr:to>
    <xdr:pic macro="[1]!modInfo.MainSheetHelp">
      <xdr:nvPicPr>
        <xdr:cNvPr id="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98</xdr:col>
      <xdr:colOff>38100</xdr:colOff>
      <xdr:row>27</xdr:row>
      <xdr:rowOff>0</xdr:rowOff>
    </xdr:from>
    <xdr:to>
      <xdr:col>98</xdr:col>
      <xdr:colOff>228600</xdr:colOff>
      <xdr:row>30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46015275" y="58959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98</xdr:col>
      <xdr:colOff>0</xdr:colOff>
      <xdr:row>3</xdr:row>
      <xdr:rowOff>9525</xdr:rowOff>
    </xdr:from>
    <xdr:to>
      <xdr:col>98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459771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100</xdr:col>
      <xdr:colOff>38100</xdr:colOff>
      <xdr:row>32</xdr:row>
      <xdr:rowOff>0</xdr:rowOff>
    </xdr:from>
    <xdr:to>
      <xdr:col>100</xdr:col>
      <xdr:colOff>228600</xdr:colOff>
      <xdr:row>32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540448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100</xdr:col>
      <xdr:colOff>38100</xdr:colOff>
      <xdr:row>32</xdr:row>
      <xdr:rowOff>0</xdr:rowOff>
    </xdr:from>
    <xdr:to>
      <xdr:col>100</xdr:col>
      <xdr:colOff>228600</xdr:colOff>
      <xdr:row>32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540448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100</xdr:col>
      <xdr:colOff>38100</xdr:colOff>
      <xdr:row>32</xdr:row>
      <xdr:rowOff>0</xdr:rowOff>
    </xdr:from>
    <xdr:to>
      <xdr:col>100</xdr:col>
      <xdr:colOff>228600</xdr:colOff>
      <xdr:row>32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540448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171450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171450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421255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171450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3113722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171450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380619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171450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449865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100</xdr:col>
      <xdr:colOff>38100</xdr:colOff>
      <xdr:row>27</xdr:row>
      <xdr:rowOff>0</xdr:rowOff>
    </xdr:from>
    <xdr:to>
      <xdr:col>100</xdr:col>
      <xdr:colOff>228600</xdr:colOff>
      <xdr:row>27</xdr:row>
      <xdr:rowOff>0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54044850" y="5895975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11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2858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7.&#1056;&#1072;&#1089;&#1082;&#1088;&#1099;&#1090;&#1080;&#1077;%20&#1080;&#1085;&#1092;&#1086;&#1088;&#1084;&#1072;&#1094;&#1080;&#1080;\3.%20&#1058;&#1069;_&#1045;&#1048;&#1040;&#1057;\&#1058;&#1072;&#1088;&#1080;&#1092;&#1099;%202021\&#1043;&#1042;&#1057;\FAS.JKH.OPEN.INFO.PRICE.GVS(v1.0.2)%20&#1042;&#1099;&#1090;&#1077;&#1075;&#1088;&#1072;%202021%20&#1075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ранс"/>
      <sheetName val="Форма 1.2 | Т-транс"/>
      <sheetName val="Форма 1.0.1 | Т-гор.вода"/>
      <sheetName val="Форма 1.2 | Т-гор.вода"/>
      <sheetName val="Форма 1.0.1 | Т-подкл(инд)"/>
      <sheetName val="Форма 1.3 | Т-подкл(инд)"/>
      <sheetName val="Форма 1.0.1 | Т-подкл"/>
      <sheetName val="Форма 1.3 | Т-подкл"/>
      <sheetName val="Форма 1.0.1 | Форма 1.8"/>
      <sheetName val="Форма 1.8"/>
      <sheetName val="Форма 1.9"/>
      <sheetName val="Форма 1.0.2"/>
      <sheetName val="Сведения об изменении"/>
      <sheetName val="Форма 1.0.1 | Форма 1.9"/>
      <sheetName val="Комментарии"/>
      <sheetName val="Проверка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et_union_hor"/>
      <sheetName val="TEHSHEET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Info.MainSheetHelp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>
        <row r="7">
          <cell r="F7" t="str">
            <v>Вологодская область</v>
          </cell>
        </row>
        <row r="15">
          <cell r="F15" t="str">
            <v>22.12.2020</v>
          </cell>
        </row>
        <row r="18">
          <cell r="F18" t="str">
            <v>Департамент топливно-энергетического комплекса и тарифного регулирования Вологодской области</v>
          </cell>
        </row>
        <row r="19">
          <cell r="F19" t="str">
            <v>17.12.2020</v>
          </cell>
        </row>
        <row r="20">
          <cell r="F20" t="str">
            <v>566-р</v>
          </cell>
        </row>
        <row r="21">
          <cell r="F21" t="str">
            <v>https://tekvo.gov35.ru/vedomstvennaya-informatsiya/info-for-citizens/tarify/tarify-na-zhku/</v>
          </cell>
        </row>
      </sheetData>
      <sheetData sheetId="4">
        <row r="13">
          <cell r="H13" t="str">
            <v>Вытегорский муниципальный район</v>
          </cell>
        </row>
        <row r="14">
          <cell r="R14" t="str">
            <v>Город Вытегра (19622101)</v>
          </cell>
        </row>
      </sheetData>
      <sheetData sheetId="5">
        <row r="21">
          <cell r="F21" t="str">
            <v>Горячее водоснабжение</v>
          </cell>
          <cell r="J21" t="str">
            <v>тариф на горячую воду</v>
          </cell>
          <cell r="N21" t="str">
            <v>Вытегорский муниципальный район, Город Вытегра (19622101);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B3" t="str">
            <v>Вытегорский муниципальный район, Город Вытегра (19622101);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">
          <cell r="H2" t="str">
            <v>общий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R4" t="str">
            <v>население и приравненные категории</v>
          </cell>
        </row>
        <row r="5"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2" sqref="E2: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78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22.5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>
      <c r="D17" s="26"/>
      <c r="E17" s="35"/>
      <c r="F17" s="52" t="s">
        <v>14</v>
      </c>
      <c r="G17" s="53"/>
    </row>
    <row r="18" spans="1:9" ht="30">
      <c r="D18" s="26"/>
      <c r="E18" s="47" t="s">
        <v>15</v>
      </c>
      <c r="F18" s="50" t="s">
        <v>16</v>
      </c>
      <c r="G18" s="41"/>
    </row>
    <row r="19" spans="1:9" ht="27">
      <c r="D19" s="26"/>
      <c r="E19" s="47" t="s">
        <v>17</v>
      </c>
      <c r="F19" s="54" t="s">
        <v>18</v>
      </c>
      <c r="G19" s="41"/>
    </row>
    <row r="20" spans="1:9" ht="27">
      <c r="D20" s="26"/>
      <c r="E20" s="47" t="s">
        <v>19</v>
      </c>
      <c r="F20" s="50" t="s">
        <v>20</v>
      </c>
      <c r="G20" s="41"/>
    </row>
    <row r="21" spans="1:9" ht="27">
      <c r="D21" s="26"/>
      <c r="E21" s="47" t="s">
        <v>21</v>
      </c>
      <c r="F21" s="50" t="s">
        <v>22</v>
      </c>
      <c r="G21" s="41"/>
    </row>
    <row r="22" spans="1:9" ht="19.5" hidden="1">
      <c r="D22" s="26"/>
      <c r="E22" s="35"/>
      <c r="F22" s="52" t="s">
        <v>23</v>
      </c>
      <c r="G22" s="53"/>
    </row>
    <row r="23" spans="1:9" ht="30" hidden="1">
      <c r="D23" s="26"/>
      <c r="E23" s="47" t="s">
        <v>24</v>
      </c>
      <c r="F23" s="55"/>
      <c r="G23" s="41"/>
    </row>
    <row r="24" spans="1:9" ht="27" hidden="1">
      <c r="D24" s="26"/>
      <c r="E24" s="47" t="s">
        <v>25</v>
      </c>
      <c r="F24" s="51"/>
      <c r="G24" s="41"/>
    </row>
    <row r="25" spans="1:9" ht="27" hidden="1">
      <c r="D25" s="26"/>
      <c r="E25" s="47" t="s">
        <v>26</v>
      </c>
      <c r="F25" s="55"/>
      <c r="G25" s="41"/>
    </row>
    <row r="26" spans="1:9" ht="27" hidden="1">
      <c r="D26" s="26"/>
      <c r="E26" s="47" t="s">
        <v>21</v>
      </c>
      <c r="F26" s="55"/>
      <c r="G26" s="41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27</v>
      </c>
      <c r="F28" s="40" t="s">
        <v>4</v>
      </c>
      <c r="G28" s="41"/>
    </row>
    <row r="29" spans="1:9" ht="27">
      <c r="C29" s="56"/>
      <c r="D29" s="57"/>
      <c r="E29" s="58" t="s">
        <v>28</v>
      </c>
      <c r="F29" s="59" t="s">
        <v>29</v>
      </c>
      <c r="G29" s="60"/>
    </row>
    <row r="30" spans="1:9" ht="27" hidden="1">
      <c r="C30" s="56"/>
      <c r="D30" s="57"/>
      <c r="E30" s="61" t="s">
        <v>30</v>
      </c>
      <c r="F30" s="55"/>
      <c r="G30" s="60"/>
    </row>
    <row r="31" spans="1:9" ht="27">
      <c r="C31" s="56"/>
      <c r="D31" s="57"/>
      <c r="E31" s="58" t="s">
        <v>31</v>
      </c>
      <c r="F31" s="59" t="s">
        <v>32</v>
      </c>
      <c r="G31" s="60"/>
    </row>
    <row r="32" spans="1:9" ht="27">
      <c r="C32" s="56"/>
      <c r="D32" s="57"/>
      <c r="E32" s="58" t="s">
        <v>33</v>
      </c>
      <c r="F32" s="59" t="s">
        <v>34</v>
      </c>
      <c r="G32" s="60"/>
      <c r="H32" s="62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63"/>
      <c r="D34" s="64"/>
      <c r="E34" s="47" t="s">
        <v>35</v>
      </c>
      <c r="F34" s="65" t="s">
        <v>36</v>
      </c>
      <c r="G34" s="49"/>
    </row>
    <row r="35" spans="1:9" s="24" customFormat="1" ht="6">
      <c r="A35" s="17"/>
      <c r="B35" s="18"/>
      <c r="C35" s="19"/>
      <c r="D35" s="20"/>
      <c r="E35" s="38"/>
      <c r="F35" s="39"/>
      <c r="G35" s="20"/>
      <c r="I35" s="25"/>
    </row>
    <row r="36" spans="1:9" ht="30">
      <c r="D36" s="26"/>
      <c r="E36" s="47" t="s">
        <v>37</v>
      </c>
      <c r="F36" s="40" t="s">
        <v>38</v>
      </c>
      <c r="G36" s="41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66"/>
      <c r="B38" s="67"/>
      <c r="D38" s="68"/>
      <c r="E38" s="69" t="s">
        <v>39</v>
      </c>
      <c r="F38" s="50" t="s">
        <v>40</v>
      </c>
      <c r="G38" s="49"/>
    </row>
    <row r="39" spans="1:9" ht="27">
      <c r="A39" s="66"/>
      <c r="B39" s="67"/>
      <c r="D39" s="68"/>
      <c r="E39" s="70" t="s">
        <v>41</v>
      </c>
      <c r="F39" s="50" t="s">
        <v>42</v>
      </c>
      <c r="G39" s="49"/>
    </row>
    <row r="40" spans="1:9" ht="19.5">
      <c r="D40" s="26"/>
      <c r="E40" s="35"/>
      <c r="F40" s="52" t="s">
        <v>43</v>
      </c>
      <c r="G40" s="53"/>
    </row>
    <row r="41" spans="1:9" ht="27">
      <c r="A41" s="66"/>
      <c r="D41" s="53"/>
      <c r="E41" s="71" t="s">
        <v>44</v>
      </c>
      <c r="F41" s="72" t="s">
        <v>45</v>
      </c>
      <c r="G41" s="49"/>
    </row>
    <row r="42" spans="1:9" ht="27">
      <c r="A42" s="66"/>
      <c r="B42" s="67"/>
      <c r="D42" s="68"/>
      <c r="E42" s="71" t="s">
        <v>46</v>
      </c>
      <c r="F42" s="72" t="s">
        <v>47</v>
      </c>
      <c r="G42" s="49"/>
    </row>
    <row r="43" spans="1:9" ht="27">
      <c r="A43" s="66"/>
      <c r="B43" s="67"/>
      <c r="D43" s="68"/>
      <c r="E43" s="71" t="s">
        <v>48</v>
      </c>
      <c r="F43" s="72" t="s">
        <v>49</v>
      </c>
      <c r="G43" s="49"/>
    </row>
    <row r="44" spans="1:9" ht="27">
      <c r="D44" s="26"/>
      <c r="E44" s="73" t="s">
        <v>50</v>
      </c>
      <c r="F44" s="72" t="s">
        <v>51</v>
      </c>
      <c r="G44" s="41"/>
    </row>
    <row r="45" spans="1:9" ht="20.100000000000001" customHeight="1">
      <c r="A45" s="66"/>
      <c r="D45" s="53"/>
      <c r="F45" s="74"/>
      <c r="G45" s="75"/>
    </row>
    <row r="46" spans="1:9" ht="19.5">
      <c r="A46" s="66"/>
      <c r="B46" s="67"/>
      <c r="D46" s="68"/>
      <c r="E46" s="69"/>
      <c r="F46" s="76"/>
      <c r="G46" s="75"/>
    </row>
    <row r="47" spans="1:9" ht="19.5">
      <c r="A47" s="66"/>
      <c r="B47" s="67"/>
      <c r="D47" s="68"/>
      <c r="E47" s="69"/>
      <c r="F47" s="76"/>
      <c r="G47" s="75"/>
    </row>
    <row r="48" spans="1:9" ht="19.5">
      <c r="A48" s="66"/>
      <c r="B48" s="67"/>
      <c r="D48" s="68"/>
      <c r="E48" s="70"/>
      <c r="F48" s="76"/>
      <c r="G48" s="75"/>
    </row>
    <row r="49" spans="1:9" ht="19.5">
      <c r="A49" s="66"/>
      <c r="B49" s="67"/>
      <c r="D49" s="68"/>
      <c r="E49" s="69"/>
      <c r="F49" s="76"/>
      <c r="G49" s="75"/>
    </row>
    <row r="52" spans="1:9">
      <c r="E52" s="77"/>
      <c r="F52" s="77"/>
      <c r="G52" s="77"/>
      <c r="H52" s="77"/>
      <c r="I52" s="77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 F3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topLeftCell="C3" workbookViewId="0">
      <selection sqref="A1:XFD1048576"/>
    </sheetView>
  </sheetViews>
  <sheetFormatPr defaultRowHeight="14.25"/>
  <cols>
    <col min="1" max="1" width="9.140625" style="88" hidden="1" customWidth="1"/>
    <col min="2" max="2" width="9.140625" style="89" hidden="1" customWidth="1"/>
    <col min="3" max="3" width="3.7109375" style="108" customWidth="1"/>
    <col min="4" max="4" width="6.28515625" style="89" customWidth="1"/>
    <col min="5" max="5" width="46.42578125" style="89" customWidth="1"/>
    <col min="6" max="6" width="3.7109375" style="89" customWidth="1"/>
    <col min="7" max="7" width="5.7109375" style="89" customWidth="1"/>
    <col min="8" max="8" width="41.42578125" style="89" bestFit="1" customWidth="1"/>
    <col min="9" max="9" width="3.7109375" style="89" customWidth="1"/>
    <col min="10" max="10" width="5.7109375" style="89" customWidth="1"/>
    <col min="11" max="11" width="32.5703125" style="89" customWidth="1"/>
    <col min="12" max="12" width="14.85546875" style="89" customWidth="1"/>
    <col min="13" max="13" width="3.7109375" style="93" hidden="1" customWidth="1"/>
    <col min="14" max="16" width="9.140625" style="93" hidden="1" customWidth="1"/>
    <col min="17" max="17" width="25.7109375" style="94" hidden="1" customWidth="1"/>
    <col min="18" max="18" width="14.42578125" style="93" hidden="1" customWidth="1"/>
    <col min="19" max="22" width="9.140625" style="95"/>
    <col min="23" max="16384" width="9.140625" style="89"/>
  </cols>
  <sheetData>
    <row r="1" spans="1:256" s="79" customFormat="1" ht="5.25" hidden="1">
      <c r="C1" s="80"/>
      <c r="H1" s="80"/>
      <c r="I1" s="80"/>
      <c r="J1" s="80"/>
      <c r="K1" s="80" t="s">
        <v>52</v>
      </c>
      <c r="L1" s="81" t="s">
        <v>53</v>
      </c>
      <c r="M1" s="82" t="s">
        <v>54</v>
      </c>
      <c r="N1" s="82"/>
      <c r="O1" s="82"/>
      <c r="P1" s="82"/>
      <c r="Q1" s="83"/>
      <c r="R1" s="82"/>
      <c r="S1" s="82"/>
      <c r="T1" s="82"/>
      <c r="U1" s="82"/>
      <c r="V1" s="8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87" customFormat="1" hidden="1">
      <c r="A2" s="84"/>
      <c r="B2" s="84"/>
      <c r="C2" s="85"/>
      <c r="D2" s="84"/>
      <c r="E2" s="84"/>
      <c r="F2" s="84"/>
      <c r="G2" s="84"/>
      <c r="H2" s="84"/>
      <c r="I2" s="84"/>
      <c r="J2" s="84"/>
      <c r="K2" s="84"/>
      <c r="L2" s="84"/>
      <c r="M2" s="82"/>
      <c r="N2" s="82"/>
      <c r="O2" s="82"/>
      <c r="P2" s="82"/>
      <c r="Q2" s="83"/>
      <c r="R2" s="82"/>
      <c r="S2" s="86"/>
      <c r="T2" s="86"/>
      <c r="U2" s="86"/>
      <c r="V2" s="86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</row>
    <row r="3" spans="1:256" s="96" customFormat="1">
      <c r="A3" s="88"/>
      <c r="B3" s="89"/>
      <c r="C3" s="90"/>
      <c r="D3" s="91"/>
      <c r="E3" s="91"/>
      <c r="F3" s="91"/>
      <c r="G3" s="91"/>
      <c r="H3" s="91"/>
      <c r="I3" s="91"/>
      <c r="J3" s="91"/>
      <c r="K3" s="91"/>
      <c r="L3" s="92"/>
      <c r="M3" s="93"/>
      <c r="N3" s="93"/>
      <c r="O3" s="93"/>
      <c r="P3" s="93"/>
      <c r="Q3" s="94"/>
      <c r="R3" s="93"/>
      <c r="S3" s="95"/>
      <c r="T3" s="95"/>
      <c r="U3" s="95"/>
      <c r="V3" s="95"/>
    </row>
    <row r="4" spans="1:256" s="96" customFormat="1" ht="22.5">
      <c r="A4" s="88"/>
      <c r="B4" s="89"/>
      <c r="C4" s="90"/>
      <c r="D4" s="97" t="s">
        <v>55</v>
      </c>
      <c r="E4" s="98"/>
      <c r="F4" s="98"/>
      <c r="G4" s="98"/>
      <c r="H4" s="99"/>
      <c r="I4" s="100"/>
      <c r="M4" s="93"/>
      <c r="N4" s="93"/>
      <c r="O4" s="93"/>
      <c r="P4" s="93"/>
      <c r="Q4" s="94"/>
      <c r="R4" s="93"/>
      <c r="S4" s="95"/>
      <c r="T4" s="95"/>
      <c r="U4" s="95"/>
      <c r="V4" s="95"/>
    </row>
    <row r="5" spans="1:256" s="96" customFormat="1" hidden="1">
      <c r="A5" s="88"/>
      <c r="B5" s="89"/>
      <c r="C5" s="90"/>
      <c r="D5" s="91"/>
      <c r="E5" s="91"/>
      <c r="F5" s="91"/>
      <c r="G5" s="91"/>
      <c r="H5" s="101"/>
      <c r="I5" s="101"/>
      <c r="J5" s="101"/>
      <c r="K5" s="101"/>
      <c r="L5" s="102"/>
      <c r="M5" s="93"/>
      <c r="N5" s="93"/>
      <c r="O5" s="93"/>
      <c r="P5" s="93"/>
      <c r="Q5" s="94"/>
      <c r="R5" s="93"/>
      <c r="S5" s="95"/>
      <c r="T5" s="95"/>
      <c r="U5" s="95"/>
      <c r="V5" s="95"/>
    </row>
    <row r="6" spans="1:256" s="96" customFormat="1" ht="15" hidden="1">
      <c r="A6" s="103"/>
      <c r="B6" s="103"/>
      <c r="C6" s="90"/>
      <c r="D6" s="104"/>
      <c r="E6" s="104"/>
      <c r="F6" s="105" t="s">
        <v>38</v>
      </c>
      <c r="G6" s="105"/>
      <c r="H6" s="101"/>
      <c r="I6" s="101"/>
      <c r="J6" s="106"/>
      <c r="K6" s="107"/>
      <c r="L6" s="107"/>
      <c r="M6" s="93"/>
      <c r="N6" s="93"/>
      <c r="O6" s="93"/>
      <c r="P6" s="93"/>
      <c r="Q6" s="94"/>
      <c r="R6" s="93"/>
      <c r="S6" s="95"/>
      <c r="T6" s="95"/>
      <c r="U6" s="95"/>
      <c r="V6" s="95"/>
    </row>
    <row r="8" spans="1:256" s="96" customFormat="1">
      <c r="A8" s="88"/>
      <c r="B8" s="89"/>
      <c r="C8" s="90"/>
      <c r="D8" s="109" t="s">
        <v>56</v>
      </c>
      <c r="E8" s="109"/>
      <c r="F8" s="109" t="s">
        <v>57</v>
      </c>
      <c r="G8" s="109"/>
      <c r="H8" s="109"/>
      <c r="I8" s="110" t="s">
        <v>58</v>
      </c>
      <c r="J8" s="110"/>
      <c r="K8" s="110"/>
      <c r="L8" s="110"/>
      <c r="M8" s="93"/>
      <c r="N8" s="93"/>
      <c r="O8" s="93"/>
      <c r="P8" s="93"/>
      <c r="Q8" s="94"/>
      <c r="R8" s="93"/>
      <c r="S8" s="95"/>
      <c r="T8" s="95"/>
      <c r="U8" s="95"/>
      <c r="V8" s="95"/>
    </row>
    <row r="9" spans="1:256" s="96" customFormat="1">
      <c r="A9" s="88"/>
      <c r="B9" s="89"/>
      <c r="C9" s="90"/>
      <c r="D9" s="111" t="s">
        <v>59</v>
      </c>
      <c r="E9" s="111" t="s">
        <v>60</v>
      </c>
      <c r="F9" s="112" t="s">
        <v>59</v>
      </c>
      <c r="G9" s="113"/>
      <c r="H9" s="114" t="s">
        <v>60</v>
      </c>
      <c r="I9" s="115" t="s">
        <v>59</v>
      </c>
      <c r="J9" s="115"/>
      <c r="K9" s="114" t="s">
        <v>60</v>
      </c>
      <c r="L9" s="114" t="s">
        <v>53</v>
      </c>
      <c r="M9" s="93"/>
      <c r="N9" s="93"/>
      <c r="O9" s="93"/>
      <c r="P9" s="93"/>
      <c r="Q9" s="94"/>
      <c r="R9" s="93"/>
      <c r="S9" s="95"/>
      <c r="T9" s="95"/>
      <c r="U9" s="95"/>
      <c r="V9" s="95"/>
    </row>
    <row r="10" spans="1:256" ht="11.25">
      <c r="C10" s="116"/>
      <c r="D10" s="117" t="s">
        <v>61</v>
      </c>
      <c r="E10" s="117" t="s">
        <v>62</v>
      </c>
      <c r="F10" s="118" t="s">
        <v>63</v>
      </c>
      <c r="G10" s="118"/>
      <c r="H10" s="117" t="s">
        <v>64</v>
      </c>
      <c r="I10" s="118" t="s">
        <v>65</v>
      </c>
      <c r="J10" s="118"/>
      <c r="K10" s="117" t="s">
        <v>66</v>
      </c>
      <c r="L10" s="117" t="s">
        <v>67</v>
      </c>
      <c r="M10" s="119"/>
      <c r="N10" s="119"/>
      <c r="O10" s="119"/>
      <c r="P10" s="119"/>
      <c r="Q10" s="120"/>
      <c r="R10" s="119"/>
      <c r="S10" s="121"/>
      <c r="T10" s="121"/>
      <c r="U10" s="121"/>
      <c r="V10" s="121"/>
    </row>
    <row r="11" spans="1:256" s="96" customFormat="1" hidden="1">
      <c r="A11" s="89"/>
      <c r="B11" s="89"/>
      <c r="C11" s="90"/>
      <c r="D11" s="122">
        <v>0</v>
      </c>
      <c r="E11" s="123"/>
      <c r="F11" s="124"/>
      <c r="G11" s="124"/>
      <c r="H11" s="125"/>
      <c r="I11" s="126"/>
      <c r="J11" s="124"/>
      <c r="K11" s="125"/>
      <c r="L11" s="127"/>
      <c r="M11" s="128" t="s">
        <v>68</v>
      </c>
      <c r="N11" s="93"/>
      <c r="O11" s="93"/>
      <c r="P11" s="93" t="s">
        <v>69</v>
      </c>
      <c r="Q11" s="94" t="s">
        <v>70</v>
      </c>
      <c r="R11" s="93" t="s">
        <v>71</v>
      </c>
      <c r="S11" s="95"/>
      <c r="T11" s="95"/>
      <c r="U11" s="95"/>
      <c r="V11" s="95"/>
    </row>
    <row r="12" spans="1:256" s="143" customFormat="1" ht="15.75">
      <c r="A12" s="129"/>
      <c r="B12" s="130" t="s">
        <v>72</v>
      </c>
      <c r="C12" s="131"/>
      <c r="D12" s="109">
        <v>1</v>
      </c>
      <c r="E12" s="132" t="s">
        <v>73</v>
      </c>
      <c r="F12" s="133"/>
      <c r="G12" s="134">
        <v>0</v>
      </c>
      <c r="H12" s="135"/>
      <c r="I12" s="136"/>
      <c r="J12" s="137" t="s">
        <v>74</v>
      </c>
      <c r="K12" s="138"/>
      <c r="L12" s="139"/>
      <c r="M12" s="93" t="e">
        <f ca="1">mergeValue(H12)</f>
        <v>#NAME?</v>
      </c>
      <c r="N12" s="79"/>
      <c r="O12" s="79"/>
      <c r="P12" s="93" t="str">
        <f>IF(ISERROR(MATCH(Q12,MODesc,0)),"n","y")</f>
        <v>y</v>
      </c>
      <c r="Q12" s="79" t="s">
        <v>73</v>
      </c>
      <c r="R12" s="93" t="str">
        <f>K12&amp;"("&amp;L12&amp;")"</f>
        <v>()</v>
      </c>
      <c r="S12" s="130"/>
      <c r="T12" s="130"/>
      <c r="U12" s="140"/>
      <c r="V12" s="130"/>
      <c r="W12" s="130"/>
      <c r="X12" s="130"/>
      <c r="Y12" s="141"/>
      <c r="Z12" s="141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</row>
    <row r="13" spans="1:256" s="143" customFormat="1" ht="15">
      <c r="A13" s="129"/>
      <c r="B13" s="130" t="s">
        <v>72</v>
      </c>
      <c r="C13" s="131"/>
      <c r="D13" s="109"/>
      <c r="E13" s="144"/>
      <c r="F13" s="145"/>
      <c r="G13" s="109">
        <v>1</v>
      </c>
      <c r="H13" s="146" t="s">
        <v>75</v>
      </c>
      <c r="I13" s="136"/>
      <c r="J13" s="137" t="s">
        <v>74</v>
      </c>
      <c r="K13" s="138"/>
      <c r="L13" s="139"/>
      <c r="M13" s="93" t="e">
        <f ca="1">mergeValue(H13)</f>
        <v>#NAME?</v>
      </c>
      <c r="N13" s="79"/>
      <c r="O13" s="79"/>
      <c r="P13" s="79"/>
      <c r="Q13" s="79"/>
      <c r="R13" s="93" t="str">
        <f>K13&amp;"("&amp;L13&amp;")"</f>
        <v>()</v>
      </c>
      <c r="S13" s="130"/>
      <c r="T13" s="130"/>
      <c r="U13" s="140"/>
      <c r="V13" s="130"/>
      <c r="W13" s="130"/>
      <c r="X13" s="130"/>
      <c r="Y13" s="141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</row>
    <row r="14" spans="1:256" s="143" customFormat="1" ht="15">
      <c r="A14" s="129"/>
      <c r="B14" s="130" t="s">
        <v>72</v>
      </c>
      <c r="C14" s="131"/>
      <c r="D14" s="109"/>
      <c r="E14" s="144"/>
      <c r="F14" s="147"/>
      <c r="G14" s="109"/>
      <c r="H14" s="148"/>
      <c r="I14" s="149"/>
      <c r="J14" s="134">
        <v>1</v>
      </c>
      <c r="K14" s="150" t="s">
        <v>76</v>
      </c>
      <c r="L14" s="151" t="s">
        <v>77</v>
      </c>
      <c r="M14" s="93" t="e">
        <f ca="1">mergeValue(H14)</f>
        <v>#NAME?</v>
      </c>
      <c r="N14" s="79"/>
      <c r="O14" s="79"/>
      <c r="P14" s="79"/>
      <c r="Q14" s="79"/>
      <c r="R14" s="93" t="str">
        <f>K14&amp;" ("&amp;L14&amp;")"</f>
        <v>Город Вытегра (19622101)</v>
      </c>
      <c r="S14" s="130"/>
      <c r="T14" s="130"/>
      <c r="U14" s="140"/>
      <c r="V14" s="130"/>
      <c r="W14" s="130"/>
      <c r="X14" s="130"/>
      <c r="Y14" s="141"/>
      <c r="Z14" s="141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</row>
    <row r="15" spans="1:256" s="96" customFormat="1">
      <c r="A15" s="89"/>
      <c r="B15" s="89" t="s">
        <v>78</v>
      </c>
      <c r="C15" s="90"/>
      <c r="D15" s="136"/>
      <c r="E15" s="152"/>
      <c r="F15" s="153"/>
      <c r="G15" s="153"/>
      <c r="H15" s="153"/>
      <c r="I15" s="153"/>
      <c r="J15" s="153"/>
      <c r="K15" s="153"/>
      <c r="L15" s="154"/>
      <c r="M15" s="128"/>
      <c r="N15" s="93"/>
      <c r="O15" s="93"/>
      <c r="P15" s="93"/>
      <c r="Q15" s="94" t="s">
        <v>79</v>
      </c>
      <c r="R15" s="93"/>
      <c r="S15" s="95"/>
      <c r="T15" s="95"/>
      <c r="U15" s="95"/>
      <c r="V15" s="95"/>
    </row>
    <row r="16" spans="1:256" s="96" customFormat="1">
      <c r="A16" s="88"/>
      <c r="B16" s="89"/>
      <c r="C16" s="108"/>
      <c r="D16" s="155"/>
      <c r="E16" s="155"/>
      <c r="F16" s="155"/>
      <c r="G16" s="155"/>
      <c r="H16" s="155"/>
      <c r="I16" s="155"/>
      <c r="J16" s="155"/>
      <c r="K16" s="155"/>
      <c r="L16" s="155"/>
      <c r="M16" s="93"/>
      <c r="N16" s="93"/>
      <c r="O16" s="93"/>
      <c r="P16" s="93"/>
      <c r="Q16" s="94"/>
      <c r="R16" s="93"/>
      <c r="S16" s="95"/>
      <c r="T16" s="95"/>
      <c r="U16" s="95"/>
      <c r="V16" s="95"/>
    </row>
    <row r="17" spans="1:22" s="96" customFormat="1">
      <c r="A17" s="88"/>
      <c r="B17" s="89"/>
      <c r="C17" s="108"/>
      <c r="D17" s="89"/>
      <c r="E17" s="89"/>
      <c r="F17" s="89"/>
      <c r="G17" s="89"/>
      <c r="H17" s="89"/>
      <c r="I17" s="89"/>
      <c r="J17" s="89"/>
      <c r="K17" s="89"/>
      <c r="L17" s="89"/>
      <c r="M17" s="93"/>
      <c r="N17" s="93"/>
      <c r="O17" s="93"/>
      <c r="P17" s="93"/>
      <c r="Q17" s="94"/>
      <c r="R17" s="93"/>
      <c r="S17" s="95"/>
      <c r="T17" s="95"/>
      <c r="U17" s="95"/>
      <c r="V17" s="95"/>
    </row>
    <row r="18" spans="1:22" s="96" customFormat="1">
      <c r="A18" s="88"/>
      <c r="B18" s="89"/>
      <c r="C18" s="108"/>
      <c r="D18" s="89"/>
      <c r="E18" s="89"/>
      <c r="F18" s="89"/>
      <c r="G18" s="89"/>
      <c r="H18" s="89"/>
      <c r="I18" s="89"/>
      <c r="J18" s="89"/>
      <c r="K18" s="89"/>
      <c r="L18" s="89"/>
      <c r="M18" s="93"/>
      <c r="N18" s="93"/>
      <c r="O18" s="93"/>
      <c r="P18" s="93"/>
      <c r="Q18" s="94"/>
      <c r="R18" s="93"/>
      <c r="S18" s="95"/>
      <c r="T18" s="95"/>
      <c r="U18" s="95"/>
      <c r="V18" s="95"/>
    </row>
    <row r="19" spans="1:22" s="157" customFormat="1" ht="10.5">
      <c r="A19" s="156"/>
      <c r="C19" s="158"/>
      <c r="D19" s="159"/>
      <c r="E19" s="159"/>
      <c r="M19" s="93"/>
      <c r="N19" s="93"/>
      <c r="O19" s="93"/>
      <c r="P19" s="93"/>
      <c r="Q19" s="94"/>
      <c r="R19" s="93"/>
      <c r="S19" s="95"/>
      <c r="T19" s="95"/>
      <c r="U19" s="95"/>
      <c r="V19" s="95"/>
    </row>
    <row r="20" spans="1:22" s="157" customFormat="1" ht="10.5">
      <c r="A20" s="156"/>
      <c r="C20" s="158"/>
      <c r="D20" s="159"/>
      <c r="E20" s="159"/>
      <c r="M20" s="93"/>
      <c r="N20" s="93"/>
      <c r="O20" s="93"/>
      <c r="P20" s="93"/>
      <c r="Q20" s="94"/>
      <c r="R20" s="93"/>
      <c r="S20" s="95"/>
      <c r="T20" s="95"/>
      <c r="U20" s="95"/>
      <c r="V20" s="95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61" hidden="1" customWidth="1"/>
    <col min="3" max="3" width="3.7109375" style="162" bestFit="1" customWidth="1"/>
    <col min="4" max="4" width="6.140625" style="162" customWidth="1"/>
    <col min="5" max="5" width="50.7109375" style="162" customWidth="1"/>
    <col min="6" max="6" width="33.85546875" style="162" customWidth="1"/>
    <col min="7" max="7" width="8.5703125" style="162" customWidth="1"/>
    <col min="8" max="8" width="3.7109375" style="162" customWidth="1"/>
    <col min="9" max="9" width="5.42578125" style="162" customWidth="1"/>
    <col min="10" max="10" width="47.85546875" style="162" customWidth="1"/>
    <col min="11" max="12" width="3.7109375" style="162" customWidth="1"/>
    <col min="13" max="13" width="5.7109375" style="162" customWidth="1"/>
    <col min="14" max="14" width="28.140625" style="162" customWidth="1"/>
    <col min="15" max="16" width="3.7109375" style="162" customWidth="1"/>
    <col min="17" max="17" width="5.7109375" style="162" customWidth="1"/>
    <col min="18" max="18" width="34.42578125" style="162" customWidth="1"/>
    <col min="19" max="19" width="30.7109375" style="162" customWidth="1"/>
    <col min="20" max="20" width="3.7109375" style="162" customWidth="1"/>
    <col min="21" max="16384" width="9.140625" style="162"/>
  </cols>
  <sheetData>
    <row r="1" spans="1:20" hidden="1">
      <c r="A1" s="160"/>
    </row>
    <row r="2" spans="1:20" hidden="1"/>
    <row r="3" spans="1:20" hidden="1"/>
    <row r="5" spans="1:20" s="164" customFormat="1" ht="22.5">
      <c r="A5" s="163"/>
      <c r="B5" s="163"/>
      <c r="D5" s="97" t="s">
        <v>80</v>
      </c>
      <c r="E5" s="98"/>
      <c r="F5" s="98"/>
      <c r="G5" s="98"/>
      <c r="H5" s="98"/>
      <c r="I5" s="98"/>
      <c r="J5" s="99"/>
      <c r="K5" s="165"/>
      <c r="L5" s="166"/>
      <c r="M5" s="166"/>
      <c r="N5" s="166"/>
      <c r="O5" s="166"/>
      <c r="P5" s="166"/>
      <c r="Q5" s="166"/>
      <c r="R5" s="166"/>
      <c r="S5" s="166"/>
    </row>
    <row r="6" spans="1:20" s="168" customFormat="1" ht="5.25">
      <c r="A6" s="167"/>
      <c r="B6" s="167"/>
      <c r="D6" s="169"/>
      <c r="E6" s="170"/>
      <c r="F6" s="170"/>
      <c r="G6" s="170"/>
      <c r="H6" s="170"/>
      <c r="I6" s="170"/>
      <c r="J6" s="171"/>
    </row>
    <row r="7" spans="1:20" s="168" customFormat="1" ht="5.25" hidden="1">
      <c r="A7" s="167"/>
      <c r="B7" s="167"/>
      <c r="E7" s="172"/>
      <c r="F7" s="172"/>
      <c r="G7" s="173"/>
      <c r="H7" s="173"/>
      <c r="I7" s="173"/>
      <c r="J7" s="173"/>
    </row>
    <row r="8" spans="1:20" s="168" customFormat="1" ht="5.25" hidden="1">
      <c r="A8" s="167"/>
      <c r="B8" s="167"/>
      <c r="E8" s="172"/>
      <c r="F8" s="172"/>
      <c r="G8" s="173"/>
      <c r="H8" s="173"/>
      <c r="I8" s="173"/>
      <c r="J8" s="173"/>
    </row>
    <row r="9" spans="1:20" s="168" customFormat="1" ht="5.25" hidden="1">
      <c r="A9" s="167"/>
      <c r="B9" s="167"/>
      <c r="E9" s="172"/>
      <c r="F9" s="172"/>
      <c r="G9" s="173"/>
      <c r="H9" s="173"/>
      <c r="I9" s="173"/>
      <c r="J9" s="173"/>
    </row>
    <row r="10" spans="1:20" s="168" customFormat="1" ht="5.25" hidden="1">
      <c r="A10" s="167"/>
      <c r="B10" s="167"/>
      <c r="E10" s="172"/>
      <c r="F10" s="172"/>
      <c r="G10" s="173"/>
      <c r="H10" s="173"/>
      <c r="I10" s="173"/>
      <c r="J10" s="173"/>
    </row>
    <row r="11" spans="1:20" s="174" customFormat="1" ht="18.75">
      <c r="A11" s="167"/>
      <c r="B11" s="167"/>
      <c r="D11" s="175"/>
      <c r="E11" s="176" t="s">
        <v>81</v>
      </c>
      <c r="F11" s="176"/>
      <c r="G11" s="177" t="s">
        <v>4</v>
      </c>
      <c r="H11" s="178"/>
      <c r="I11" s="179"/>
      <c r="J11" s="175"/>
      <c r="K11" s="180"/>
      <c r="L11" s="175"/>
      <c r="M11" s="175"/>
      <c r="N11" s="180"/>
      <c r="O11" s="180"/>
      <c r="P11" s="175"/>
      <c r="Q11" s="175"/>
      <c r="R11" s="180"/>
    </row>
    <row r="12" spans="1:20" s="168" customFormat="1" ht="5.25" hidden="1">
      <c r="A12" s="167"/>
      <c r="B12" s="167"/>
      <c r="E12" s="181"/>
      <c r="F12" s="181"/>
      <c r="G12" s="182"/>
      <c r="H12" s="183"/>
      <c r="I12" s="183"/>
      <c r="J12" s="184"/>
      <c r="K12" s="185"/>
      <c r="L12" s="185"/>
      <c r="M12" s="185"/>
      <c r="N12" s="186"/>
      <c r="O12" s="185"/>
      <c r="P12" s="185"/>
      <c r="Q12" s="185"/>
      <c r="R12" s="186"/>
    </row>
    <row r="13" spans="1:20" s="168" customFormat="1" ht="5.25" hidden="1">
      <c r="A13" s="167"/>
      <c r="B13" s="167"/>
      <c r="E13" s="187"/>
      <c r="F13" s="187"/>
      <c r="G13" s="188"/>
      <c r="H13" s="183"/>
      <c r="I13" s="185"/>
      <c r="J13" s="185"/>
      <c r="K13" s="185"/>
      <c r="L13" s="185"/>
      <c r="M13" s="185"/>
      <c r="N13" s="186"/>
      <c r="O13" s="185"/>
      <c r="P13" s="185"/>
      <c r="Q13" s="185"/>
      <c r="R13" s="186"/>
    </row>
    <row r="14" spans="1:20" s="168" customFormat="1" ht="5.25" hidden="1">
      <c r="A14" s="167"/>
      <c r="B14" s="167"/>
    </row>
    <row r="15" spans="1:20" s="189" customFormat="1" ht="5.25" hidden="1">
      <c r="A15" s="161"/>
      <c r="B15" s="161"/>
    </row>
    <row r="16" spans="1:20" s="164" customFormat="1">
      <c r="A16" s="163"/>
      <c r="B16" s="163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</row>
    <row r="17" spans="1:20">
      <c r="D17" s="192" t="s">
        <v>59</v>
      </c>
      <c r="E17" s="192" t="s">
        <v>82</v>
      </c>
      <c r="F17" s="192" t="s">
        <v>83</v>
      </c>
      <c r="G17" s="192" t="s">
        <v>84</v>
      </c>
      <c r="H17" s="192" t="s">
        <v>59</v>
      </c>
      <c r="I17" s="192"/>
      <c r="J17" s="192" t="s">
        <v>85</v>
      </c>
      <c r="K17" s="193" t="s">
        <v>86</v>
      </c>
      <c r="L17" s="193"/>
      <c r="M17" s="193"/>
      <c r="N17" s="193"/>
      <c r="O17" s="193" t="s">
        <v>87</v>
      </c>
      <c r="P17" s="193"/>
      <c r="Q17" s="193"/>
      <c r="R17" s="193"/>
      <c r="S17" s="192" t="s">
        <v>88</v>
      </c>
    </row>
    <row r="18" spans="1:20" ht="33.75">
      <c r="D18" s="192"/>
      <c r="E18" s="192"/>
      <c r="F18" s="192"/>
      <c r="G18" s="192"/>
      <c r="H18" s="192"/>
      <c r="I18" s="192"/>
      <c r="J18" s="192"/>
      <c r="K18" s="194" t="s">
        <v>89</v>
      </c>
      <c r="L18" s="192" t="s">
        <v>59</v>
      </c>
      <c r="M18" s="192"/>
      <c r="N18" s="194" t="s">
        <v>90</v>
      </c>
      <c r="O18" s="194" t="s">
        <v>89</v>
      </c>
      <c r="P18" s="192" t="s">
        <v>59</v>
      </c>
      <c r="Q18" s="192"/>
      <c r="R18" s="194" t="s">
        <v>90</v>
      </c>
      <c r="S18" s="192"/>
    </row>
    <row r="19" spans="1:20" s="196" customFormat="1">
      <c r="A19" s="195"/>
      <c r="B19" s="195"/>
      <c r="D19" s="197" t="s">
        <v>61</v>
      </c>
      <c r="E19" s="197" t="s">
        <v>62</v>
      </c>
      <c r="F19" s="197" t="s">
        <v>63</v>
      </c>
      <c r="G19" s="197" t="s">
        <v>64</v>
      </c>
      <c r="H19" s="198" t="s">
        <v>65</v>
      </c>
      <c r="I19" s="198"/>
      <c r="J19" s="197" t="s">
        <v>66</v>
      </c>
      <c r="K19" s="197" t="s">
        <v>67</v>
      </c>
      <c r="L19" s="198" t="s">
        <v>91</v>
      </c>
      <c r="M19" s="198"/>
      <c r="N19" s="197" t="s">
        <v>92</v>
      </c>
      <c r="O19" s="197" t="s">
        <v>93</v>
      </c>
      <c r="P19" s="198" t="s">
        <v>94</v>
      </c>
      <c r="Q19" s="198"/>
      <c r="R19" s="197" t="s">
        <v>95</v>
      </c>
      <c r="S19" s="197" t="s">
        <v>96</v>
      </c>
    </row>
    <row r="20" spans="1:20" hidden="1">
      <c r="C20" s="199"/>
      <c r="D20" s="200">
        <v>0</v>
      </c>
      <c r="E20" s="201"/>
      <c r="F20" s="201"/>
      <c r="G20" s="202"/>
      <c r="H20" s="203"/>
      <c r="I20" s="203"/>
      <c r="J20" s="204"/>
      <c r="K20" s="202"/>
      <c r="L20" s="204"/>
      <c r="M20" s="204"/>
      <c r="N20" s="205"/>
      <c r="O20" s="202"/>
      <c r="P20" s="204"/>
      <c r="Q20" s="204"/>
      <c r="R20" s="206"/>
      <c r="S20" s="202"/>
      <c r="T20" s="207"/>
    </row>
    <row r="21" spans="1:20">
      <c r="A21" s="208">
        <v>5</v>
      </c>
      <c r="B21" s="162"/>
      <c r="C21" s="199"/>
      <c r="D21" s="209">
        <v>1</v>
      </c>
      <c r="E21" s="210" t="s">
        <v>97</v>
      </c>
      <c r="F21" s="211" t="s">
        <v>98</v>
      </c>
      <c r="G21" s="212" t="s">
        <v>4</v>
      </c>
      <c r="H21" s="209"/>
      <c r="I21" s="209">
        <v>1</v>
      </c>
      <c r="J21" s="213" t="s">
        <v>99</v>
      </c>
      <c r="K21" s="214" t="s">
        <v>38</v>
      </c>
      <c r="L21" s="215"/>
      <c r="M21" s="215" t="s">
        <v>61</v>
      </c>
      <c r="N21" s="216" t="s">
        <v>73</v>
      </c>
      <c r="O21" s="214" t="s">
        <v>4</v>
      </c>
      <c r="P21" s="204"/>
      <c r="Q21" s="204" t="s">
        <v>61</v>
      </c>
      <c r="R21" s="217"/>
      <c r="S21" s="218"/>
    </row>
    <row r="22" spans="1:20">
      <c r="A22" s="208"/>
      <c r="B22" s="162"/>
      <c r="C22" s="174"/>
      <c r="D22" s="219"/>
      <c r="E22" s="220"/>
      <c r="F22" s="221"/>
      <c r="G22" s="222"/>
      <c r="H22" s="219"/>
      <c r="I22" s="219"/>
      <c r="J22" s="223"/>
      <c r="K22" s="222"/>
      <c r="L22" s="219"/>
      <c r="M22" s="219"/>
      <c r="N22" s="224"/>
      <c r="O22" s="222"/>
      <c r="P22" s="225"/>
      <c r="Q22" s="226"/>
      <c r="R22" s="226"/>
      <c r="S22" s="227"/>
    </row>
    <row r="23" spans="1:20">
      <c r="A23" s="208"/>
      <c r="B23" s="162"/>
      <c r="C23" s="174"/>
      <c r="D23" s="219"/>
      <c r="E23" s="220"/>
      <c r="F23" s="221"/>
      <c r="G23" s="222"/>
      <c r="H23" s="219"/>
      <c r="I23" s="219"/>
      <c r="J23" s="228"/>
      <c r="K23" s="222"/>
      <c r="L23" s="229"/>
      <c r="M23" s="226"/>
      <c r="N23" s="226"/>
      <c r="O23" s="226"/>
      <c r="P23" s="226"/>
      <c r="Q23" s="226"/>
      <c r="R23" s="226"/>
      <c r="S23" s="227"/>
    </row>
    <row r="24" spans="1:20">
      <c r="A24" s="208"/>
      <c r="B24" s="162"/>
      <c r="C24" s="174"/>
      <c r="D24" s="219"/>
      <c r="E24" s="230"/>
      <c r="F24" s="231"/>
      <c r="G24" s="222"/>
      <c r="H24" s="229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7"/>
    </row>
    <row r="25" spans="1:20">
      <c r="D25" s="229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7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sqref="A1:XFD1048576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64</v>
      </c>
    </row>
    <row r="2" spans="1:20" ht="22.5">
      <c r="F2" s="234" t="s">
        <v>100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101</v>
      </c>
      <c r="G4" s="109"/>
      <c r="H4" s="109"/>
      <c r="I4" s="239" t="s">
        <v>102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103</v>
      </c>
      <c r="H5" s="242" t="s">
        <v>104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105</v>
      </c>
      <c r="H7" s="249" t="str">
        <f>IF(dateCh="","",dateCh)</f>
        <v>22.12.2020</v>
      </c>
      <c r="I7" s="250" t="s">
        <v>106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 t="e">
        <f ca="1">"2." &amp;mergeValue(A8)</f>
        <v>#NAME?</v>
      </c>
      <c r="G8" s="248" t="s">
        <v>107</v>
      </c>
      <c r="H8" s="249" t="str">
        <f>IF('[1]Перечень тарифов'!R21="","наименование отсутствует","" &amp; '[1]Перечень тарифов'!R21 &amp; "")</f>
        <v>наименование отсутствует</v>
      </c>
      <c r="I8" s="250" t="s">
        <v>108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 t="e">
        <f ca="1">"3." &amp;mergeValue(A9)</f>
        <v>#NAME?</v>
      </c>
      <c r="G9" s="248" t="s">
        <v>109</v>
      </c>
      <c r="H9" s="249" t="str">
        <f>IF('[1]Перечень тарифов'!F21="","наименование отсутствует","" &amp; '[1]Перечень тарифов'!F21 &amp; "")</f>
        <v>Горячее водоснабжение</v>
      </c>
      <c r="I9" s="250" t="s">
        <v>110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 t="e">
        <f ca="1">"4."&amp;mergeValue(A10)</f>
        <v>#NAME?</v>
      </c>
      <c r="G10" s="248" t="s">
        <v>111</v>
      </c>
      <c r="H10" s="242" t="s">
        <v>112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 t="e">
        <f ca="1">"4."&amp;mergeValue(A11) &amp;"."&amp;mergeValue(B11)</f>
        <v>#NAME?</v>
      </c>
      <c r="G11" s="254" t="s">
        <v>113</v>
      </c>
      <c r="H11" s="249" t="str">
        <f>IF(region_name="","",region_name)</f>
        <v>Вологодская область</v>
      </c>
      <c r="I11" s="250" t="s">
        <v>114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 t="e">
        <f ca="1">"4."&amp;mergeValue(A12) &amp;"."&amp;mergeValue(B12)&amp;"."&amp;mergeValue(C12)</f>
        <v>#NAME?</v>
      </c>
      <c r="G12" s="255" t="s">
        <v>115</v>
      </c>
      <c r="H12" s="249" t="str">
        <f>IF([1]Территории!H13="","","" &amp; [1]Территории!H13 &amp; "")</f>
        <v>Вытегорский муниципальный район</v>
      </c>
      <c r="I12" s="250" t="s">
        <v>116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 t="e">
        <f ca="1">"4."&amp;mergeValue(A13) &amp;"."&amp;mergeValue(B13)&amp;"."&amp;mergeValue(C13)&amp;"."&amp;mergeValue(D13)</f>
        <v>#NAME?</v>
      </c>
      <c r="G13" s="256" t="s">
        <v>117</v>
      </c>
      <c r="H13" s="249" t="str">
        <f>IF([1]Территории!R14="","","" &amp; [1]Территории!R14 &amp; "")</f>
        <v>Город Вытегра (19622101)</v>
      </c>
      <c r="I13" s="257" t="s">
        <v>118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0"/>
      <c r="G14" s="261"/>
      <c r="H14" s="262"/>
      <c r="I14" s="263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119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5"/>
  <sheetViews>
    <sheetView topLeftCell="H4" workbookViewId="0">
      <selection sqref="A1:XFD1048576"/>
    </sheetView>
  </sheetViews>
  <sheetFormatPr defaultColWidth="10.5703125" defaultRowHeight="14.25"/>
  <cols>
    <col min="1" max="6" width="10.5703125" style="89" hidden="1" customWidth="1"/>
    <col min="7" max="7" width="9.140625" style="267" hidden="1" customWidth="1"/>
    <col min="8" max="9" width="3.7109375" style="267" customWidth="1"/>
    <col min="10" max="11" width="3.7109375" style="233" customWidth="1"/>
    <col min="12" max="12" width="12.7109375" style="89" customWidth="1"/>
    <col min="13" max="13" width="47.42578125" style="89" customWidth="1"/>
    <col min="14" max="14" width="1.42578125" style="89" hidden="1" customWidth="1"/>
    <col min="15" max="15" width="1.7109375" style="89" hidden="1" customWidth="1"/>
    <col min="16" max="16" width="20.7109375" style="89" customWidth="1"/>
    <col min="17" max="18" width="23.7109375" style="89" customWidth="1"/>
    <col min="19" max="23" width="23.7109375" style="89" hidden="1" customWidth="1"/>
    <col min="24" max="24" width="1.7109375" style="89" hidden="1" customWidth="1"/>
    <col min="25" max="25" width="11.7109375" style="89" customWidth="1"/>
    <col min="26" max="26" width="3.7109375" style="89" customWidth="1"/>
    <col min="27" max="27" width="11.7109375" style="89" customWidth="1"/>
    <col min="28" max="28" width="8.5703125" style="89" customWidth="1"/>
    <col min="29" max="29" width="1.7109375" style="89" hidden="1" customWidth="1"/>
    <col min="30" max="30" width="20.7109375" style="89" customWidth="1"/>
    <col min="31" max="32" width="23.7109375" style="89" customWidth="1"/>
    <col min="33" max="37" width="23.7109375" style="89" hidden="1" customWidth="1"/>
    <col min="38" max="38" width="1.7109375" style="89" hidden="1" customWidth="1"/>
    <col min="39" max="39" width="11.7109375" style="89" customWidth="1"/>
    <col min="40" max="40" width="3.7109375" style="89" customWidth="1"/>
    <col min="41" max="41" width="11.7109375" style="89" customWidth="1"/>
    <col min="42" max="42" width="8.5703125" style="89" customWidth="1"/>
    <col min="43" max="43" width="1.7109375" style="89" hidden="1" customWidth="1"/>
    <col min="44" max="44" width="20.7109375" style="89" customWidth="1"/>
    <col min="45" max="46" width="23.7109375" style="89" customWidth="1"/>
    <col min="47" max="51" width="23.7109375" style="89" hidden="1" customWidth="1"/>
    <col min="52" max="52" width="1.7109375" style="89" hidden="1" customWidth="1"/>
    <col min="53" max="53" width="11.7109375" style="89" customWidth="1"/>
    <col min="54" max="54" width="3.7109375" style="89" customWidth="1"/>
    <col min="55" max="55" width="11.7109375" style="89" customWidth="1"/>
    <col min="56" max="56" width="8.5703125" style="89" customWidth="1"/>
    <col min="57" max="57" width="1.7109375" style="89" hidden="1" customWidth="1"/>
    <col min="58" max="58" width="20.7109375" style="89" customWidth="1"/>
    <col min="59" max="60" width="23.7109375" style="89" customWidth="1"/>
    <col min="61" max="65" width="23.7109375" style="89" hidden="1" customWidth="1"/>
    <col min="66" max="66" width="1.7109375" style="89" hidden="1" customWidth="1"/>
    <col min="67" max="67" width="11.7109375" style="89" customWidth="1"/>
    <col min="68" max="68" width="3.7109375" style="89" customWidth="1"/>
    <col min="69" max="69" width="11.7109375" style="89" customWidth="1"/>
    <col min="70" max="70" width="8.5703125" style="89" customWidth="1"/>
    <col min="71" max="71" width="1.7109375" style="89" hidden="1" customWidth="1"/>
    <col min="72" max="72" width="20.7109375" style="89" customWidth="1"/>
    <col min="73" max="74" width="23.7109375" style="89" customWidth="1"/>
    <col min="75" max="79" width="23.7109375" style="89" hidden="1" customWidth="1"/>
    <col min="80" max="80" width="1.7109375" style="89" hidden="1" customWidth="1"/>
    <col min="81" max="81" width="11.7109375" style="89" customWidth="1"/>
    <col min="82" max="82" width="3.7109375" style="89" customWidth="1"/>
    <col min="83" max="83" width="11.7109375" style="89" customWidth="1"/>
    <col min="84" max="84" width="8.5703125" style="89" customWidth="1"/>
    <col min="85" max="85" width="1.7109375" style="89" hidden="1" customWidth="1"/>
    <col min="86" max="86" width="20.7109375" style="89" customWidth="1"/>
    <col min="87" max="88" width="23.7109375" style="89" customWidth="1"/>
    <col min="89" max="93" width="23.7109375" style="89" hidden="1" customWidth="1"/>
    <col min="94" max="94" width="1.7109375" style="89" hidden="1" customWidth="1"/>
    <col min="95" max="95" width="11.7109375" style="89" customWidth="1"/>
    <col min="96" max="96" width="3.7109375" style="89" customWidth="1"/>
    <col min="97" max="97" width="11.7109375" style="89" customWidth="1"/>
    <col min="98" max="98" width="8.5703125" style="89" hidden="1" customWidth="1"/>
    <col min="99" max="99" width="4.7109375" style="89" customWidth="1"/>
    <col min="100" max="100" width="115.7109375" style="89" customWidth="1"/>
    <col min="101" max="102" width="10.5703125" style="79"/>
    <col min="103" max="103" width="11.140625" style="79" customWidth="1"/>
    <col min="104" max="112" width="10.5703125" style="79"/>
    <col min="113" max="16384" width="10.5703125" style="89"/>
  </cols>
  <sheetData>
    <row r="1" spans="7:112" hidden="1">
      <c r="R1" s="268"/>
      <c r="S1" s="268"/>
      <c r="T1" s="268"/>
      <c r="U1" s="268"/>
      <c r="V1" s="268"/>
      <c r="W1" s="268"/>
      <c r="X1" s="268"/>
      <c r="Y1" s="268"/>
      <c r="AF1" s="268"/>
      <c r="AG1" s="268"/>
      <c r="AH1" s="268"/>
      <c r="AI1" s="268"/>
      <c r="AJ1" s="268"/>
      <c r="AK1" s="268"/>
      <c r="AL1" s="268"/>
      <c r="AM1" s="268"/>
      <c r="AT1" s="268"/>
      <c r="AU1" s="268"/>
      <c r="AV1" s="268"/>
      <c r="AW1" s="268"/>
      <c r="AX1" s="268"/>
      <c r="AY1" s="268"/>
      <c r="AZ1" s="268"/>
      <c r="BA1" s="268"/>
      <c r="BH1" s="268"/>
      <c r="BI1" s="268"/>
      <c r="BJ1" s="268"/>
      <c r="BK1" s="268"/>
      <c r="BL1" s="268"/>
      <c r="BM1" s="268"/>
      <c r="BN1" s="268"/>
      <c r="BO1" s="268"/>
      <c r="BV1" s="268"/>
      <c r="BW1" s="268"/>
      <c r="BX1" s="268"/>
      <c r="BY1" s="268"/>
      <c r="BZ1" s="268"/>
      <c r="CA1" s="268"/>
      <c r="CB1" s="268"/>
      <c r="CC1" s="268"/>
      <c r="CJ1" s="268"/>
      <c r="CK1" s="268"/>
      <c r="CL1" s="268"/>
      <c r="CM1" s="268"/>
      <c r="CN1" s="268"/>
      <c r="CO1" s="268"/>
      <c r="CP1" s="268"/>
      <c r="CQ1" s="268"/>
    </row>
    <row r="2" spans="7:112" hidden="1">
      <c r="AB2" s="268"/>
      <c r="AP2" s="268"/>
      <c r="BD2" s="268"/>
      <c r="BR2" s="268"/>
      <c r="CF2" s="268"/>
      <c r="CT2" s="268"/>
    </row>
    <row r="3" spans="7:112" hidden="1"/>
    <row r="4" spans="7:112">
      <c r="J4" s="269"/>
      <c r="K4" s="269"/>
      <c r="L4" s="270"/>
      <c r="M4" s="270"/>
      <c r="N4" s="270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</row>
    <row r="5" spans="7:112">
      <c r="J5" s="269"/>
      <c r="K5" s="269"/>
      <c r="L5" s="234" t="s">
        <v>120</v>
      </c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6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DH5" s="89"/>
    </row>
    <row r="6" spans="7:112">
      <c r="J6" s="269"/>
      <c r="K6" s="269"/>
      <c r="L6" s="270"/>
      <c r="M6" s="270"/>
      <c r="N6" s="270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  <c r="BC6" s="272"/>
      <c r="BD6" s="272"/>
      <c r="BE6" s="272"/>
      <c r="BF6" s="272"/>
      <c r="BG6" s="272"/>
      <c r="BH6" s="272"/>
      <c r="BI6" s="272"/>
      <c r="BJ6" s="272"/>
      <c r="BK6" s="272"/>
      <c r="BL6" s="272"/>
      <c r="BM6" s="272"/>
      <c r="BN6" s="272"/>
      <c r="BO6" s="272"/>
      <c r="BP6" s="272"/>
      <c r="BQ6" s="272"/>
      <c r="BR6" s="272"/>
      <c r="BS6" s="272"/>
      <c r="BT6" s="272"/>
      <c r="BU6" s="272"/>
      <c r="BV6" s="272"/>
      <c r="BW6" s="272"/>
      <c r="BX6" s="272"/>
      <c r="BY6" s="272"/>
      <c r="BZ6" s="272"/>
      <c r="CA6" s="272"/>
      <c r="CB6" s="272"/>
      <c r="CC6" s="272"/>
      <c r="CD6" s="272"/>
      <c r="CE6" s="272"/>
      <c r="CF6" s="272"/>
      <c r="CG6" s="272"/>
      <c r="CH6" s="272"/>
      <c r="CI6" s="272"/>
      <c r="CJ6" s="272"/>
      <c r="CK6" s="272"/>
      <c r="CL6" s="272"/>
      <c r="CM6" s="272"/>
      <c r="CN6" s="272"/>
      <c r="CO6" s="272"/>
      <c r="CP6" s="272"/>
      <c r="CQ6" s="272"/>
      <c r="CR6" s="272"/>
      <c r="CS6" s="272"/>
      <c r="CT6" s="272"/>
      <c r="DH6" s="89"/>
    </row>
    <row r="7" spans="7:112" s="259" customFormat="1" ht="30">
      <c r="G7" s="273"/>
      <c r="H7" s="273"/>
      <c r="L7" s="264"/>
      <c r="M7" s="274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275"/>
      <c r="O7" s="275"/>
      <c r="P7" s="276" t="str">
        <f>IF(NameOrPr_ch="",IF(NameOrPr="","",NameOrPr),NameOrPr_ch)</f>
        <v>Департамент топливно-энергетического комплекса и тарифного регулирования Вологодской области</v>
      </c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/>
      <c r="CQ7" s="277"/>
      <c r="CR7" s="277"/>
      <c r="CS7" s="277"/>
      <c r="CT7" s="277"/>
      <c r="CU7" s="278"/>
      <c r="CV7" s="279"/>
      <c r="CW7" s="258"/>
      <c r="CX7" s="258"/>
      <c r="CY7" s="258"/>
      <c r="CZ7" s="258"/>
      <c r="DA7" s="258"/>
      <c r="DB7" s="258"/>
      <c r="DC7" s="258"/>
      <c r="DD7" s="258"/>
      <c r="DE7" s="258"/>
      <c r="DF7" s="258"/>
      <c r="DG7" s="258"/>
    </row>
    <row r="8" spans="7:112" s="259" customFormat="1" ht="18.75">
      <c r="G8" s="273"/>
      <c r="H8" s="273"/>
      <c r="L8" s="264"/>
      <c r="M8" s="274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275"/>
      <c r="O8" s="275"/>
      <c r="P8" s="276" t="str">
        <f>IF(datePr_ch="",IF(datePr="","",datePr),datePr_ch)</f>
        <v>17.12.2020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8"/>
      <c r="CV8" s="279"/>
      <c r="CW8" s="258"/>
      <c r="CX8" s="258"/>
      <c r="CY8" s="258"/>
      <c r="CZ8" s="258"/>
      <c r="DA8" s="258"/>
      <c r="DB8" s="258"/>
      <c r="DC8" s="258"/>
      <c r="DD8" s="258"/>
      <c r="DE8" s="258"/>
      <c r="DF8" s="258"/>
      <c r="DG8" s="258"/>
    </row>
    <row r="9" spans="7:112" s="259" customFormat="1" ht="18.75">
      <c r="G9" s="273"/>
      <c r="H9" s="273"/>
      <c r="L9" s="264"/>
      <c r="M9" s="274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275"/>
      <c r="O9" s="275"/>
      <c r="P9" s="276" t="str">
        <f>IF(numberPr_ch="",IF(numberPr="","",numberPr),numberPr_ch)</f>
        <v>566-р</v>
      </c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8"/>
      <c r="CV9" s="279"/>
      <c r="CW9" s="258"/>
      <c r="CX9" s="258"/>
      <c r="CY9" s="258"/>
      <c r="CZ9" s="258"/>
      <c r="DA9" s="258"/>
      <c r="DB9" s="258"/>
      <c r="DC9" s="258"/>
      <c r="DD9" s="258"/>
      <c r="DE9" s="258"/>
      <c r="DF9" s="258"/>
      <c r="DG9" s="258"/>
    </row>
    <row r="10" spans="7:112" s="259" customFormat="1" ht="30">
      <c r="G10" s="273"/>
      <c r="H10" s="273"/>
      <c r="L10" s="264"/>
      <c r="M10" s="274" t="s">
        <v>21</v>
      </c>
      <c r="N10" s="275"/>
      <c r="O10" s="275"/>
      <c r="P10" s="276" t="str">
        <f>IF(IstPub_ch="",IF(IstPub="","",IstPub),IstPub_ch)</f>
        <v>https://tekvo.gov35.ru/vedomstvennaya-informatsiya/info-for-citizens/tarify/tarify-na-zhku/</v>
      </c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8"/>
      <c r="CV10" s="279"/>
      <c r="CW10" s="258"/>
      <c r="CX10" s="258"/>
      <c r="CY10" s="258"/>
      <c r="CZ10" s="258"/>
      <c r="DA10" s="258"/>
      <c r="DB10" s="258"/>
      <c r="DC10" s="258"/>
      <c r="DD10" s="258"/>
      <c r="DE10" s="258"/>
      <c r="DF10" s="258"/>
      <c r="DG10" s="258"/>
    </row>
    <row r="11" spans="7:112" s="238" customFormat="1" ht="15" hidden="1">
      <c r="G11" s="280"/>
      <c r="H11" s="280"/>
      <c r="L11" s="281"/>
      <c r="M11" s="281"/>
      <c r="N11" s="28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4" t="s">
        <v>121</v>
      </c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4" t="s">
        <v>121</v>
      </c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  <c r="BA11" s="283"/>
      <c r="BB11" s="283"/>
      <c r="BC11" s="283"/>
      <c r="BD11" s="284" t="s">
        <v>121</v>
      </c>
      <c r="BE11" s="283"/>
      <c r="BF11" s="283"/>
      <c r="BG11" s="283"/>
      <c r="BH11" s="283"/>
      <c r="BI11" s="283"/>
      <c r="BJ11" s="283"/>
      <c r="BK11" s="283"/>
      <c r="BL11" s="283"/>
      <c r="BM11" s="283"/>
      <c r="BN11" s="283"/>
      <c r="BO11" s="283"/>
      <c r="BP11" s="283"/>
      <c r="BQ11" s="283"/>
      <c r="BR11" s="284" t="s">
        <v>121</v>
      </c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4" t="s">
        <v>121</v>
      </c>
      <c r="CG11" s="283"/>
      <c r="CH11" s="283"/>
      <c r="CI11" s="283"/>
      <c r="CJ11" s="283"/>
      <c r="CK11" s="283"/>
      <c r="CL11" s="283"/>
      <c r="CM11" s="283"/>
      <c r="CN11" s="283"/>
      <c r="CO11" s="283"/>
      <c r="CP11" s="283"/>
      <c r="CQ11" s="283"/>
      <c r="CR11" s="283"/>
      <c r="CS11" s="283"/>
      <c r="CT11" s="284" t="s">
        <v>121</v>
      </c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</row>
    <row r="12" spans="7:112" s="238" customFormat="1" ht="15">
      <c r="G12" s="280"/>
      <c r="H12" s="280"/>
      <c r="L12" s="282"/>
      <c r="M12" s="282"/>
      <c r="N12" s="282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 t="s">
        <v>122</v>
      </c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 t="s">
        <v>122</v>
      </c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  <c r="BC12" s="285"/>
      <c r="BD12" s="285"/>
      <c r="BE12" s="285" t="s">
        <v>122</v>
      </c>
      <c r="BF12" s="285"/>
      <c r="BG12" s="285"/>
      <c r="BH12" s="285"/>
      <c r="BI12" s="285"/>
      <c r="BJ12" s="285"/>
      <c r="BK12" s="285"/>
      <c r="BL12" s="285"/>
      <c r="BM12" s="285"/>
      <c r="BN12" s="285"/>
      <c r="BO12" s="285"/>
      <c r="BP12" s="285"/>
      <c r="BQ12" s="285"/>
      <c r="BR12" s="285"/>
      <c r="BS12" s="285" t="s">
        <v>122</v>
      </c>
      <c r="BT12" s="285"/>
      <c r="BU12" s="285"/>
      <c r="BV12" s="285"/>
      <c r="BW12" s="285"/>
      <c r="BX12" s="285"/>
      <c r="BY12" s="285"/>
      <c r="BZ12" s="285"/>
      <c r="CA12" s="285"/>
      <c r="CB12" s="285"/>
      <c r="CC12" s="285"/>
      <c r="CD12" s="285"/>
      <c r="CE12" s="285"/>
      <c r="CF12" s="285"/>
      <c r="CG12" s="285" t="s">
        <v>122</v>
      </c>
      <c r="CH12" s="285"/>
      <c r="CI12" s="285"/>
      <c r="CJ12" s="285"/>
      <c r="CK12" s="285"/>
      <c r="CL12" s="285"/>
      <c r="CM12" s="285"/>
      <c r="CN12" s="285"/>
      <c r="CO12" s="285"/>
      <c r="CP12" s="285"/>
      <c r="CQ12" s="285"/>
      <c r="CR12" s="285"/>
      <c r="CS12" s="285"/>
      <c r="CT12" s="285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</row>
    <row r="13" spans="7:112">
      <c r="J13" s="269"/>
      <c r="K13" s="269"/>
      <c r="L13" s="109" t="s">
        <v>101</v>
      </c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 t="s">
        <v>102</v>
      </c>
      <c r="DH13" s="89"/>
    </row>
    <row r="14" spans="7:112" ht="15">
      <c r="J14" s="269"/>
      <c r="K14" s="269"/>
      <c r="L14" s="109" t="s">
        <v>59</v>
      </c>
      <c r="M14" s="109" t="s">
        <v>123</v>
      </c>
      <c r="N14" s="109"/>
      <c r="O14" s="286" t="s">
        <v>124</v>
      </c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109" t="s">
        <v>125</v>
      </c>
      <c r="AC14" s="286" t="s">
        <v>124</v>
      </c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109" t="s">
        <v>125</v>
      </c>
      <c r="AQ14" s="286" t="s">
        <v>124</v>
      </c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109" t="s">
        <v>125</v>
      </c>
      <c r="BE14" s="286" t="s">
        <v>124</v>
      </c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109" t="s">
        <v>125</v>
      </c>
      <c r="BS14" s="286" t="s">
        <v>124</v>
      </c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109" t="s">
        <v>125</v>
      </c>
      <c r="CG14" s="286" t="s">
        <v>124</v>
      </c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109" t="s">
        <v>125</v>
      </c>
      <c r="CU14" s="287" t="s">
        <v>126</v>
      </c>
      <c r="CV14" s="109"/>
      <c r="DH14" s="89"/>
    </row>
    <row r="15" spans="7:112" ht="15">
      <c r="J15" s="269"/>
      <c r="K15" s="269"/>
      <c r="L15" s="109"/>
      <c r="M15" s="109"/>
      <c r="N15" s="109"/>
      <c r="O15" s="134"/>
      <c r="P15" s="134" t="s">
        <v>127</v>
      </c>
      <c r="Q15" s="288" t="s">
        <v>128</v>
      </c>
      <c r="R15" s="288"/>
      <c r="S15" s="288" t="s">
        <v>129</v>
      </c>
      <c r="T15" s="288"/>
      <c r="U15" s="289" t="s">
        <v>130</v>
      </c>
      <c r="V15" s="290"/>
      <c r="W15" s="290"/>
      <c r="X15" s="291"/>
      <c r="Y15" s="192" t="s">
        <v>131</v>
      </c>
      <c r="Z15" s="192"/>
      <c r="AA15" s="192"/>
      <c r="AB15" s="109"/>
      <c r="AC15" s="134"/>
      <c r="AD15" s="134" t="s">
        <v>127</v>
      </c>
      <c r="AE15" s="288" t="s">
        <v>128</v>
      </c>
      <c r="AF15" s="288"/>
      <c r="AG15" s="288" t="s">
        <v>129</v>
      </c>
      <c r="AH15" s="288"/>
      <c r="AI15" s="289" t="s">
        <v>130</v>
      </c>
      <c r="AJ15" s="290"/>
      <c r="AK15" s="290"/>
      <c r="AL15" s="291"/>
      <c r="AM15" s="192" t="s">
        <v>131</v>
      </c>
      <c r="AN15" s="192"/>
      <c r="AO15" s="192"/>
      <c r="AP15" s="109"/>
      <c r="AQ15" s="134"/>
      <c r="AR15" s="134" t="s">
        <v>127</v>
      </c>
      <c r="AS15" s="288" t="s">
        <v>128</v>
      </c>
      <c r="AT15" s="288"/>
      <c r="AU15" s="288" t="s">
        <v>129</v>
      </c>
      <c r="AV15" s="288"/>
      <c r="AW15" s="289" t="s">
        <v>130</v>
      </c>
      <c r="AX15" s="290"/>
      <c r="AY15" s="290"/>
      <c r="AZ15" s="291"/>
      <c r="BA15" s="192" t="s">
        <v>131</v>
      </c>
      <c r="BB15" s="192"/>
      <c r="BC15" s="192"/>
      <c r="BD15" s="109"/>
      <c r="BE15" s="134"/>
      <c r="BF15" s="134" t="s">
        <v>127</v>
      </c>
      <c r="BG15" s="288" t="s">
        <v>128</v>
      </c>
      <c r="BH15" s="288"/>
      <c r="BI15" s="288" t="s">
        <v>129</v>
      </c>
      <c r="BJ15" s="288"/>
      <c r="BK15" s="289" t="s">
        <v>130</v>
      </c>
      <c r="BL15" s="290"/>
      <c r="BM15" s="290"/>
      <c r="BN15" s="291"/>
      <c r="BO15" s="192" t="s">
        <v>131</v>
      </c>
      <c r="BP15" s="192"/>
      <c r="BQ15" s="192"/>
      <c r="BR15" s="109"/>
      <c r="BS15" s="134"/>
      <c r="BT15" s="134" t="s">
        <v>127</v>
      </c>
      <c r="BU15" s="288" t="s">
        <v>128</v>
      </c>
      <c r="BV15" s="288"/>
      <c r="BW15" s="288" t="s">
        <v>129</v>
      </c>
      <c r="BX15" s="288"/>
      <c r="BY15" s="289" t="s">
        <v>130</v>
      </c>
      <c r="BZ15" s="290"/>
      <c r="CA15" s="290"/>
      <c r="CB15" s="291"/>
      <c r="CC15" s="192" t="s">
        <v>131</v>
      </c>
      <c r="CD15" s="192"/>
      <c r="CE15" s="192"/>
      <c r="CF15" s="109"/>
      <c r="CG15" s="134"/>
      <c r="CH15" s="134" t="s">
        <v>127</v>
      </c>
      <c r="CI15" s="288" t="s">
        <v>128</v>
      </c>
      <c r="CJ15" s="288"/>
      <c r="CK15" s="288" t="s">
        <v>129</v>
      </c>
      <c r="CL15" s="288"/>
      <c r="CM15" s="289" t="s">
        <v>130</v>
      </c>
      <c r="CN15" s="290"/>
      <c r="CO15" s="290"/>
      <c r="CP15" s="291"/>
      <c r="CQ15" s="192" t="s">
        <v>131</v>
      </c>
      <c r="CR15" s="192"/>
      <c r="CS15" s="192"/>
      <c r="CT15" s="109"/>
      <c r="CU15" s="287"/>
      <c r="CV15" s="109"/>
      <c r="DH15" s="89"/>
    </row>
    <row r="16" spans="7:112" ht="75">
      <c r="J16" s="269"/>
      <c r="K16" s="269"/>
      <c r="L16" s="109"/>
      <c r="M16" s="109"/>
      <c r="N16" s="109"/>
      <c r="O16" s="292"/>
      <c r="P16" s="292" t="s">
        <v>132</v>
      </c>
      <c r="Q16" s="291" t="s">
        <v>133</v>
      </c>
      <c r="R16" s="291" t="s">
        <v>134</v>
      </c>
      <c r="S16" s="291" t="s">
        <v>135</v>
      </c>
      <c r="T16" s="291" t="s">
        <v>136</v>
      </c>
      <c r="U16" s="291" t="s">
        <v>137</v>
      </c>
      <c r="V16" s="291" t="s">
        <v>138</v>
      </c>
      <c r="W16" s="291" t="s">
        <v>134</v>
      </c>
      <c r="X16" s="291"/>
      <c r="Y16" s="293" t="s">
        <v>139</v>
      </c>
      <c r="Z16" s="294" t="s">
        <v>140</v>
      </c>
      <c r="AA16" s="294"/>
      <c r="AB16" s="109"/>
      <c r="AC16" s="292"/>
      <c r="AD16" s="292" t="s">
        <v>132</v>
      </c>
      <c r="AE16" s="291" t="s">
        <v>133</v>
      </c>
      <c r="AF16" s="291" t="s">
        <v>134</v>
      </c>
      <c r="AG16" s="291" t="s">
        <v>135</v>
      </c>
      <c r="AH16" s="291" t="s">
        <v>136</v>
      </c>
      <c r="AI16" s="291" t="s">
        <v>137</v>
      </c>
      <c r="AJ16" s="291" t="s">
        <v>138</v>
      </c>
      <c r="AK16" s="291" t="s">
        <v>134</v>
      </c>
      <c r="AL16" s="291"/>
      <c r="AM16" s="293" t="s">
        <v>139</v>
      </c>
      <c r="AN16" s="294" t="s">
        <v>140</v>
      </c>
      <c r="AO16" s="294"/>
      <c r="AP16" s="109"/>
      <c r="AQ16" s="292"/>
      <c r="AR16" s="292" t="s">
        <v>132</v>
      </c>
      <c r="AS16" s="291" t="s">
        <v>133</v>
      </c>
      <c r="AT16" s="291" t="s">
        <v>134</v>
      </c>
      <c r="AU16" s="291" t="s">
        <v>135</v>
      </c>
      <c r="AV16" s="291" t="s">
        <v>136</v>
      </c>
      <c r="AW16" s="291" t="s">
        <v>137</v>
      </c>
      <c r="AX16" s="291" t="s">
        <v>138</v>
      </c>
      <c r="AY16" s="291" t="s">
        <v>134</v>
      </c>
      <c r="AZ16" s="291"/>
      <c r="BA16" s="293" t="s">
        <v>139</v>
      </c>
      <c r="BB16" s="294" t="s">
        <v>140</v>
      </c>
      <c r="BC16" s="294"/>
      <c r="BD16" s="109"/>
      <c r="BE16" s="292"/>
      <c r="BF16" s="292" t="s">
        <v>132</v>
      </c>
      <c r="BG16" s="291" t="s">
        <v>133</v>
      </c>
      <c r="BH16" s="291" t="s">
        <v>134</v>
      </c>
      <c r="BI16" s="291" t="s">
        <v>135</v>
      </c>
      <c r="BJ16" s="291" t="s">
        <v>136</v>
      </c>
      <c r="BK16" s="291" t="s">
        <v>137</v>
      </c>
      <c r="BL16" s="291" t="s">
        <v>138</v>
      </c>
      <c r="BM16" s="291" t="s">
        <v>134</v>
      </c>
      <c r="BN16" s="291"/>
      <c r="BO16" s="293" t="s">
        <v>139</v>
      </c>
      <c r="BP16" s="294" t="s">
        <v>140</v>
      </c>
      <c r="BQ16" s="294"/>
      <c r="BR16" s="109"/>
      <c r="BS16" s="292"/>
      <c r="BT16" s="292" t="s">
        <v>132</v>
      </c>
      <c r="BU16" s="291" t="s">
        <v>133</v>
      </c>
      <c r="BV16" s="291" t="s">
        <v>134</v>
      </c>
      <c r="BW16" s="291" t="s">
        <v>135</v>
      </c>
      <c r="BX16" s="291" t="s">
        <v>136</v>
      </c>
      <c r="BY16" s="291" t="s">
        <v>137</v>
      </c>
      <c r="BZ16" s="291" t="s">
        <v>138</v>
      </c>
      <c r="CA16" s="291" t="s">
        <v>134</v>
      </c>
      <c r="CB16" s="291"/>
      <c r="CC16" s="293" t="s">
        <v>139</v>
      </c>
      <c r="CD16" s="294" t="s">
        <v>140</v>
      </c>
      <c r="CE16" s="294"/>
      <c r="CF16" s="109"/>
      <c r="CG16" s="292"/>
      <c r="CH16" s="292" t="s">
        <v>132</v>
      </c>
      <c r="CI16" s="291" t="s">
        <v>133</v>
      </c>
      <c r="CJ16" s="291" t="s">
        <v>134</v>
      </c>
      <c r="CK16" s="291" t="s">
        <v>135</v>
      </c>
      <c r="CL16" s="291" t="s">
        <v>136</v>
      </c>
      <c r="CM16" s="291" t="s">
        <v>137</v>
      </c>
      <c r="CN16" s="291" t="s">
        <v>138</v>
      </c>
      <c r="CO16" s="291" t="s">
        <v>134</v>
      </c>
      <c r="CP16" s="291"/>
      <c r="CQ16" s="293" t="s">
        <v>139</v>
      </c>
      <c r="CR16" s="294" t="s">
        <v>140</v>
      </c>
      <c r="CS16" s="294"/>
      <c r="CT16" s="109"/>
      <c r="CU16" s="287"/>
      <c r="CV16" s="109"/>
      <c r="DH16" s="89"/>
    </row>
    <row r="17" spans="1:112">
      <c r="J17" s="269"/>
      <c r="K17" s="295">
        <v>1</v>
      </c>
      <c r="L17" s="296" t="s">
        <v>61</v>
      </c>
      <c r="M17" s="296" t="s">
        <v>62</v>
      </c>
      <c r="N17" s="297" t="str">
        <f ca="1">OFFSET(N17,0,-1)</f>
        <v>2</v>
      </c>
      <c r="O17" s="297" t="str">
        <f ca="1">OFFSET(O17,0,-1)</f>
        <v>2</v>
      </c>
      <c r="P17" s="298">
        <f t="shared" ref="P17:Z17" ca="1" si="0">OFFSET(P17,0,-1)+1</f>
        <v>3</v>
      </c>
      <c r="Q17" s="298">
        <f t="shared" ca="1" si="0"/>
        <v>4</v>
      </c>
      <c r="R17" s="298">
        <f t="shared" ca="1" si="0"/>
        <v>5</v>
      </c>
      <c r="S17" s="298">
        <f t="shared" ca="1" si="0"/>
        <v>6</v>
      </c>
      <c r="T17" s="298">
        <f t="shared" ca="1" si="0"/>
        <v>7</v>
      </c>
      <c r="U17" s="298">
        <f t="shared" ca="1" si="0"/>
        <v>8</v>
      </c>
      <c r="V17" s="298">
        <f t="shared" ca="1" si="0"/>
        <v>9</v>
      </c>
      <c r="W17" s="298">
        <f t="shared" ca="1" si="0"/>
        <v>10</v>
      </c>
      <c r="X17" s="297">
        <f ca="1">OFFSET(X17,0,-1)</f>
        <v>10</v>
      </c>
      <c r="Y17" s="298">
        <f t="shared" ca="1" si="0"/>
        <v>11</v>
      </c>
      <c r="Z17" s="299">
        <f t="shared" ca="1" si="0"/>
        <v>12</v>
      </c>
      <c r="AA17" s="299"/>
      <c r="AB17" s="298">
        <f ca="1">OFFSET(AB17,0,-2)+1</f>
        <v>13</v>
      </c>
      <c r="AC17" s="297">
        <f ca="1">OFFSET(AC17,0,-1)</f>
        <v>13</v>
      </c>
      <c r="AD17" s="298">
        <f t="shared" ref="AD17:AN17" ca="1" si="1">OFFSET(AD17,0,-1)+1</f>
        <v>14</v>
      </c>
      <c r="AE17" s="298">
        <f t="shared" ca="1" si="1"/>
        <v>15</v>
      </c>
      <c r="AF17" s="298">
        <f t="shared" ca="1" si="1"/>
        <v>16</v>
      </c>
      <c r="AG17" s="298">
        <f t="shared" ca="1" si="1"/>
        <v>17</v>
      </c>
      <c r="AH17" s="298">
        <f t="shared" ca="1" si="1"/>
        <v>18</v>
      </c>
      <c r="AI17" s="298">
        <f t="shared" ca="1" si="1"/>
        <v>19</v>
      </c>
      <c r="AJ17" s="298">
        <f t="shared" ca="1" si="1"/>
        <v>20</v>
      </c>
      <c r="AK17" s="298">
        <f t="shared" ca="1" si="1"/>
        <v>21</v>
      </c>
      <c r="AL17" s="297">
        <f ca="1">OFFSET(AL17,0,-1)</f>
        <v>21</v>
      </c>
      <c r="AM17" s="298">
        <f t="shared" ca="1" si="1"/>
        <v>22</v>
      </c>
      <c r="AN17" s="299">
        <f t="shared" ca="1" si="1"/>
        <v>23</v>
      </c>
      <c r="AO17" s="299"/>
      <c r="AP17" s="298">
        <f ca="1">OFFSET(AP17,0,-2)+1</f>
        <v>24</v>
      </c>
      <c r="AQ17" s="297">
        <f ca="1">OFFSET(AQ17,0,-1)</f>
        <v>24</v>
      </c>
      <c r="AR17" s="298">
        <f t="shared" ref="AR17:BB17" ca="1" si="2">OFFSET(AR17,0,-1)+1</f>
        <v>25</v>
      </c>
      <c r="AS17" s="298">
        <f t="shared" ca="1" si="2"/>
        <v>26</v>
      </c>
      <c r="AT17" s="298">
        <f t="shared" ca="1" si="2"/>
        <v>27</v>
      </c>
      <c r="AU17" s="298">
        <f t="shared" ca="1" si="2"/>
        <v>28</v>
      </c>
      <c r="AV17" s="298">
        <f t="shared" ca="1" si="2"/>
        <v>29</v>
      </c>
      <c r="AW17" s="298">
        <f t="shared" ca="1" si="2"/>
        <v>30</v>
      </c>
      <c r="AX17" s="298">
        <f t="shared" ca="1" si="2"/>
        <v>31</v>
      </c>
      <c r="AY17" s="298">
        <f t="shared" ca="1" si="2"/>
        <v>32</v>
      </c>
      <c r="AZ17" s="297">
        <f ca="1">OFFSET(AZ17,0,-1)</f>
        <v>32</v>
      </c>
      <c r="BA17" s="298">
        <f t="shared" ca="1" si="2"/>
        <v>33</v>
      </c>
      <c r="BB17" s="299">
        <f t="shared" ca="1" si="2"/>
        <v>34</v>
      </c>
      <c r="BC17" s="299"/>
      <c r="BD17" s="298">
        <f ca="1">OFFSET(BD17,0,-2)+1</f>
        <v>35</v>
      </c>
      <c r="BE17" s="297">
        <f ca="1">OFFSET(BE17,0,-1)</f>
        <v>35</v>
      </c>
      <c r="BF17" s="298">
        <f t="shared" ref="BF17:BP17" ca="1" si="3">OFFSET(BF17,0,-1)+1</f>
        <v>36</v>
      </c>
      <c r="BG17" s="298">
        <f t="shared" ca="1" si="3"/>
        <v>37</v>
      </c>
      <c r="BH17" s="298">
        <f t="shared" ca="1" si="3"/>
        <v>38</v>
      </c>
      <c r="BI17" s="298">
        <f t="shared" ca="1" si="3"/>
        <v>39</v>
      </c>
      <c r="BJ17" s="298">
        <f t="shared" ca="1" si="3"/>
        <v>40</v>
      </c>
      <c r="BK17" s="298">
        <f t="shared" ca="1" si="3"/>
        <v>41</v>
      </c>
      <c r="BL17" s="298">
        <f t="shared" ca="1" si="3"/>
        <v>42</v>
      </c>
      <c r="BM17" s="298">
        <f t="shared" ca="1" si="3"/>
        <v>43</v>
      </c>
      <c r="BN17" s="297">
        <f ca="1">OFFSET(BN17,0,-1)</f>
        <v>43</v>
      </c>
      <c r="BO17" s="298">
        <f t="shared" ca="1" si="3"/>
        <v>44</v>
      </c>
      <c r="BP17" s="299">
        <f t="shared" ca="1" si="3"/>
        <v>45</v>
      </c>
      <c r="BQ17" s="299"/>
      <c r="BR17" s="298">
        <f ca="1">OFFSET(BR17,0,-2)+1</f>
        <v>46</v>
      </c>
      <c r="BS17" s="297">
        <f ca="1">OFFSET(BS17,0,-1)</f>
        <v>46</v>
      </c>
      <c r="BT17" s="298">
        <f t="shared" ref="BT17:CD17" ca="1" si="4">OFFSET(BT17,0,-1)+1</f>
        <v>47</v>
      </c>
      <c r="BU17" s="298">
        <f t="shared" ca="1" si="4"/>
        <v>48</v>
      </c>
      <c r="BV17" s="298">
        <f t="shared" ca="1" si="4"/>
        <v>49</v>
      </c>
      <c r="BW17" s="298">
        <f t="shared" ca="1" si="4"/>
        <v>50</v>
      </c>
      <c r="BX17" s="298">
        <f t="shared" ca="1" si="4"/>
        <v>51</v>
      </c>
      <c r="BY17" s="298">
        <f t="shared" ca="1" si="4"/>
        <v>52</v>
      </c>
      <c r="BZ17" s="298">
        <f t="shared" ca="1" si="4"/>
        <v>53</v>
      </c>
      <c r="CA17" s="298">
        <f t="shared" ca="1" si="4"/>
        <v>54</v>
      </c>
      <c r="CB17" s="297">
        <f ca="1">OFFSET(CB17,0,-1)</f>
        <v>54</v>
      </c>
      <c r="CC17" s="298">
        <f t="shared" ca="1" si="4"/>
        <v>55</v>
      </c>
      <c r="CD17" s="299">
        <f t="shared" ca="1" si="4"/>
        <v>56</v>
      </c>
      <c r="CE17" s="299"/>
      <c r="CF17" s="298">
        <f ca="1">OFFSET(CF17,0,-2)+1</f>
        <v>57</v>
      </c>
      <c r="CG17" s="297">
        <f ca="1">OFFSET(CG17,0,-1)</f>
        <v>57</v>
      </c>
      <c r="CH17" s="298">
        <f t="shared" ref="CH17:CR17" ca="1" si="5">OFFSET(CH17,0,-1)+1</f>
        <v>58</v>
      </c>
      <c r="CI17" s="298">
        <f t="shared" ca="1" si="5"/>
        <v>59</v>
      </c>
      <c r="CJ17" s="298">
        <f t="shared" ca="1" si="5"/>
        <v>60</v>
      </c>
      <c r="CK17" s="298">
        <f t="shared" ca="1" si="5"/>
        <v>61</v>
      </c>
      <c r="CL17" s="298">
        <f t="shared" ca="1" si="5"/>
        <v>62</v>
      </c>
      <c r="CM17" s="298">
        <f t="shared" ca="1" si="5"/>
        <v>63</v>
      </c>
      <c r="CN17" s="298">
        <f t="shared" ca="1" si="5"/>
        <v>64</v>
      </c>
      <c r="CO17" s="298">
        <f t="shared" ca="1" si="5"/>
        <v>65</v>
      </c>
      <c r="CP17" s="297">
        <f ca="1">OFFSET(CP17,0,-1)</f>
        <v>65</v>
      </c>
      <c r="CQ17" s="298">
        <f t="shared" ca="1" si="5"/>
        <v>66</v>
      </c>
      <c r="CR17" s="299">
        <f t="shared" ca="1" si="5"/>
        <v>67</v>
      </c>
      <c r="CS17" s="299"/>
      <c r="CT17" s="298">
        <f ca="1">OFFSET(CT17,0,-2)+1</f>
        <v>68</v>
      </c>
      <c r="CU17" s="300">
        <f ca="1">OFFSET(CU17,0,-1)</f>
        <v>68</v>
      </c>
      <c r="CV17" s="298">
        <f ca="1">OFFSET(CV17,0,-1)+1</f>
        <v>69</v>
      </c>
    </row>
    <row r="18" spans="1:112" ht="22.5">
      <c r="A18" s="301">
        <v>1</v>
      </c>
      <c r="B18" s="302"/>
      <c r="C18" s="302"/>
      <c r="D18" s="302"/>
      <c r="E18" s="303"/>
      <c r="F18" s="303"/>
      <c r="G18" s="304"/>
      <c r="H18" s="304"/>
      <c r="I18" s="266"/>
      <c r="J18" s="305"/>
      <c r="K18" s="305"/>
      <c r="L18" s="306" t="e">
        <f ca="1">mergeValue(A18)</f>
        <v>#NAME?</v>
      </c>
      <c r="M18" s="307" t="s">
        <v>85</v>
      </c>
      <c r="N18" s="308"/>
      <c r="O18" s="309" t="str">
        <f>IF('[1]Перечень тарифов'!J21="","","" &amp; '[1]Перечень тарифов'!J21 &amp; "")</f>
        <v>тариф на горячую воду</v>
      </c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309"/>
      <c r="CA18" s="309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09"/>
      <c r="CU18" s="309"/>
      <c r="CV18" s="310" t="s">
        <v>141</v>
      </c>
    </row>
    <row r="19" spans="1:112" ht="22.5">
      <c r="A19" s="301"/>
      <c r="B19" s="301">
        <v>1</v>
      </c>
      <c r="C19" s="302"/>
      <c r="D19" s="302"/>
      <c r="E19" s="311"/>
      <c r="F19" s="304"/>
      <c r="G19" s="304"/>
      <c r="H19" s="304"/>
      <c r="I19" s="312"/>
      <c r="J19" s="313"/>
      <c r="K19" s="89"/>
      <c r="L19" s="306" t="e">
        <f ca="1">mergeValue(A19) &amp;"."&amp; mergeValue(B19)</f>
        <v>#NAME?</v>
      </c>
      <c r="M19" s="314" t="s">
        <v>56</v>
      </c>
      <c r="N19" s="308"/>
      <c r="O19" s="309" t="str">
        <f>IF('[1]Перечень тарифов'!N21="","","" &amp; '[1]Перечень тарифов'!N21 &amp; "")</f>
        <v>Вытегорский муниципальный район, Город Вытегра (19622101);</v>
      </c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  <c r="AZ19" s="309"/>
      <c r="BA19" s="309"/>
      <c r="BB19" s="309"/>
      <c r="BC19" s="309"/>
      <c r="BD19" s="309"/>
      <c r="BE19" s="309"/>
      <c r="BF19" s="309"/>
      <c r="BG19" s="309"/>
      <c r="BH19" s="309"/>
      <c r="BI19" s="309"/>
      <c r="BJ19" s="309"/>
      <c r="BK19" s="309"/>
      <c r="BL19" s="309"/>
      <c r="BM19" s="309"/>
      <c r="BN19" s="309"/>
      <c r="BO19" s="309"/>
      <c r="BP19" s="309"/>
      <c r="BQ19" s="309"/>
      <c r="BR19" s="309"/>
      <c r="BS19" s="309"/>
      <c r="BT19" s="309"/>
      <c r="BU19" s="309"/>
      <c r="BV19" s="309"/>
      <c r="BW19" s="309"/>
      <c r="BX19" s="309"/>
      <c r="BY19" s="309"/>
      <c r="BZ19" s="309"/>
      <c r="CA19" s="309"/>
      <c r="CB19" s="309"/>
      <c r="CC19" s="309"/>
      <c r="CD19" s="309"/>
      <c r="CE19" s="309"/>
      <c r="CF19" s="309"/>
      <c r="CG19" s="309"/>
      <c r="CH19" s="309"/>
      <c r="CI19" s="309"/>
      <c r="CJ19" s="309"/>
      <c r="CK19" s="309"/>
      <c r="CL19" s="309"/>
      <c r="CM19" s="309"/>
      <c r="CN19" s="309"/>
      <c r="CO19" s="309"/>
      <c r="CP19" s="309"/>
      <c r="CQ19" s="309"/>
      <c r="CR19" s="309"/>
      <c r="CS19" s="309"/>
      <c r="CT19" s="309"/>
      <c r="CU19" s="309"/>
      <c r="CV19" s="310" t="s">
        <v>142</v>
      </c>
    </row>
    <row r="20" spans="1:112" hidden="1">
      <c r="A20" s="301"/>
      <c r="B20" s="301"/>
      <c r="C20" s="301">
        <v>1</v>
      </c>
      <c r="D20" s="302"/>
      <c r="E20" s="311"/>
      <c r="F20" s="304"/>
      <c r="G20" s="304"/>
      <c r="H20" s="304"/>
      <c r="I20" s="315"/>
      <c r="J20" s="313"/>
      <c r="K20" s="91"/>
      <c r="L20" s="306" t="e">
        <f ca="1">mergeValue(A20) &amp;"."&amp; mergeValue(B20)&amp;"."&amp; mergeValue(C20)</f>
        <v>#NAME?</v>
      </c>
      <c r="M20" s="316"/>
      <c r="N20" s="308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09"/>
      <c r="BB20" s="309"/>
      <c r="BC20" s="309"/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09"/>
      <c r="BO20" s="309"/>
      <c r="BP20" s="309"/>
      <c r="BQ20" s="309"/>
      <c r="BR20" s="309"/>
      <c r="BS20" s="309"/>
      <c r="BT20" s="309"/>
      <c r="BU20" s="309"/>
      <c r="BV20" s="309"/>
      <c r="BW20" s="309"/>
      <c r="BX20" s="309"/>
      <c r="BY20" s="309"/>
      <c r="BZ20" s="309"/>
      <c r="CA20" s="309"/>
      <c r="CB20" s="309"/>
      <c r="CC20" s="309"/>
      <c r="CD20" s="309"/>
      <c r="CE20" s="309"/>
      <c r="CF20" s="309"/>
      <c r="CG20" s="309"/>
      <c r="CH20" s="309"/>
      <c r="CI20" s="309"/>
      <c r="CJ20" s="309"/>
      <c r="CK20" s="309"/>
      <c r="CL20" s="309"/>
      <c r="CM20" s="309"/>
      <c r="CN20" s="309"/>
      <c r="CO20" s="309"/>
      <c r="CP20" s="309"/>
      <c r="CQ20" s="309"/>
      <c r="CR20" s="309"/>
      <c r="CS20" s="309"/>
      <c r="CT20" s="309"/>
      <c r="CU20" s="309"/>
      <c r="CV20" s="310"/>
      <c r="CZ20" s="93"/>
    </row>
    <row r="21" spans="1:112" ht="33.75">
      <c r="A21" s="301"/>
      <c r="B21" s="301"/>
      <c r="C21" s="301"/>
      <c r="D21" s="301">
        <v>1</v>
      </c>
      <c r="E21" s="311"/>
      <c r="F21" s="304"/>
      <c r="G21" s="304"/>
      <c r="H21" s="285"/>
      <c r="I21" s="313"/>
      <c r="J21" s="313"/>
      <c r="K21" s="91"/>
      <c r="L21" s="306" t="e">
        <f ca="1">mergeValue(A21) &amp;"."&amp; mergeValue(B21)&amp;"."&amp; mergeValue(C21)&amp;"."&amp; mergeValue(D21)</f>
        <v>#NAME?</v>
      </c>
      <c r="M21" s="317" t="s">
        <v>143</v>
      </c>
      <c r="N21" s="308"/>
      <c r="O21" s="318" t="s">
        <v>144</v>
      </c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8"/>
      <c r="AS21" s="318"/>
      <c r="AT21" s="318"/>
      <c r="AU21" s="318"/>
      <c r="AV21" s="318"/>
      <c r="AW21" s="318"/>
      <c r="AX21" s="318"/>
      <c r="AY21" s="318"/>
      <c r="AZ21" s="318"/>
      <c r="BA21" s="318"/>
      <c r="BB21" s="318"/>
      <c r="BC21" s="318"/>
      <c r="BD21" s="318"/>
      <c r="BE21" s="318"/>
      <c r="BF21" s="318"/>
      <c r="BG21" s="318"/>
      <c r="BH21" s="318"/>
      <c r="BI21" s="318"/>
      <c r="BJ21" s="318"/>
      <c r="BK21" s="318"/>
      <c r="BL21" s="318"/>
      <c r="BM21" s="318"/>
      <c r="BN21" s="318"/>
      <c r="BO21" s="318"/>
      <c r="BP21" s="318"/>
      <c r="BQ21" s="318"/>
      <c r="BR21" s="318"/>
      <c r="BS21" s="318"/>
      <c r="BT21" s="318"/>
      <c r="BU21" s="318"/>
      <c r="BV21" s="318"/>
      <c r="BW21" s="318"/>
      <c r="BX21" s="318"/>
      <c r="BY21" s="318"/>
      <c r="BZ21" s="318"/>
      <c r="CA21" s="318"/>
      <c r="CB21" s="318"/>
      <c r="CC21" s="318"/>
      <c r="CD21" s="318"/>
      <c r="CE21" s="318"/>
      <c r="CF21" s="318"/>
      <c r="CG21" s="318"/>
      <c r="CH21" s="318"/>
      <c r="CI21" s="318"/>
      <c r="CJ21" s="318"/>
      <c r="CK21" s="318"/>
      <c r="CL21" s="318"/>
      <c r="CM21" s="318"/>
      <c r="CN21" s="318"/>
      <c r="CO21" s="318"/>
      <c r="CP21" s="318"/>
      <c r="CQ21" s="318"/>
      <c r="CR21" s="318"/>
      <c r="CS21" s="318"/>
      <c r="CT21" s="318"/>
      <c r="CU21" s="318"/>
      <c r="CV21" s="310" t="s">
        <v>145</v>
      </c>
      <c r="CZ21" s="93"/>
    </row>
    <row r="22" spans="1:112" ht="33.75">
      <c r="A22" s="301"/>
      <c r="B22" s="301"/>
      <c r="C22" s="301"/>
      <c r="D22" s="301"/>
      <c r="E22" s="319" t="s">
        <v>61</v>
      </c>
      <c r="F22" s="302"/>
      <c r="G22" s="304"/>
      <c r="H22" s="285"/>
      <c r="I22" s="285"/>
      <c r="J22" s="315"/>
      <c r="K22" s="91"/>
      <c r="L22" s="306" t="e">
        <f ca="1">mergeValue(A22) &amp;"."&amp; mergeValue(B22)&amp;"."&amp; mergeValue(C22)&amp;"."&amp; mergeValue(D22)&amp;"."&amp; mergeValue(E22)</f>
        <v>#NAME?</v>
      </c>
      <c r="M22" s="320" t="s">
        <v>146</v>
      </c>
      <c r="N22" s="250"/>
      <c r="O22" s="321" t="s">
        <v>144</v>
      </c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  <c r="AW22" s="321"/>
      <c r="AX22" s="321"/>
      <c r="AY22" s="321"/>
      <c r="AZ22" s="321"/>
      <c r="BA22" s="321"/>
      <c r="BB22" s="321"/>
      <c r="BC22" s="321"/>
      <c r="BD22" s="321"/>
      <c r="BE22" s="321"/>
      <c r="BF22" s="321"/>
      <c r="BG22" s="321"/>
      <c r="BH22" s="321"/>
      <c r="BI22" s="321"/>
      <c r="BJ22" s="321"/>
      <c r="BK22" s="321"/>
      <c r="BL22" s="321"/>
      <c r="BM22" s="321"/>
      <c r="BN22" s="321"/>
      <c r="BO22" s="321"/>
      <c r="BP22" s="321"/>
      <c r="BQ22" s="321"/>
      <c r="BR22" s="321"/>
      <c r="BS22" s="321"/>
      <c r="BT22" s="321"/>
      <c r="BU22" s="321"/>
      <c r="BV22" s="321"/>
      <c r="BW22" s="321"/>
      <c r="BX22" s="321"/>
      <c r="BY22" s="321"/>
      <c r="BZ22" s="321"/>
      <c r="CA22" s="321"/>
      <c r="CB22" s="321"/>
      <c r="CC22" s="321"/>
      <c r="CD22" s="321"/>
      <c r="CE22" s="321"/>
      <c r="CF22" s="321"/>
      <c r="CG22" s="321"/>
      <c r="CH22" s="321"/>
      <c r="CI22" s="321"/>
      <c r="CJ22" s="321"/>
      <c r="CK22" s="321"/>
      <c r="CL22" s="321"/>
      <c r="CM22" s="321"/>
      <c r="CN22" s="321"/>
      <c r="CO22" s="321"/>
      <c r="CP22" s="321"/>
      <c r="CQ22" s="321"/>
      <c r="CR22" s="321"/>
      <c r="CS22" s="321"/>
      <c r="CT22" s="321"/>
      <c r="CU22" s="321"/>
      <c r="CV22" s="310" t="s">
        <v>147</v>
      </c>
      <c r="CX22" s="93" t="e">
        <f ca="1">strCheckUnique(CY22:CY26)</f>
        <v>#NAME?</v>
      </c>
      <c r="CZ22" s="93"/>
    </row>
    <row r="23" spans="1:112">
      <c r="A23" s="301"/>
      <c r="B23" s="301"/>
      <c r="C23" s="301"/>
      <c r="D23" s="301"/>
      <c r="E23" s="319"/>
      <c r="F23" s="301">
        <v>1</v>
      </c>
      <c r="G23" s="302"/>
      <c r="H23" s="285"/>
      <c r="I23" s="285"/>
      <c r="J23" s="285"/>
      <c r="K23" s="315"/>
      <c r="L23" s="306" t="e">
        <f ca="1">mergeValue(A23) &amp;"."&amp; mergeValue(B23)&amp;"."&amp; mergeValue(C23)&amp;"."&amp; mergeValue(D23)&amp;"."&amp; mergeValue(E23)&amp;"."&amp; mergeValue(F23)</f>
        <v>#NAME?</v>
      </c>
      <c r="M23" s="322" t="s">
        <v>144</v>
      </c>
      <c r="N23" s="323"/>
      <c r="O23" s="324"/>
      <c r="P23" s="325">
        <v>0</v>
      </c>
      <c r="Q23" s="325">
        <v>44.74</v>
      </c>
      <c r="R23" s="325">
        <v>3677</v>
      </c>
      <c r="S23" s="324"/>
      <c r="T23" s="324"/>
      <c r="U23" s="324"/>
      <c r="V23" s="324"/>
      <c r="W23" s="324"/>
      <c r="X23" s="324"/>
      <c r="Y23" s="326" t="s">
        <v>6</v>
      </c>
      <c r="Z23" s="327" t="s">
        <v>38</v>
      </c>
      <c r="AA23" s="326" t="s">
        <v>148</v>
      </c>
      <c r="AB23" s="327" t="s">
        <v>38</v>
      </c>
      <c r="AC23" s="324"/>
      <c r="AD23" s="325">
        <v>0</v>
      </c>
      <c r="AE23" s="325">
        <v>46.56</v>
      </c>
      <c r="AF23" s="325">
        <v>3781</v>
      </c>
      <c r="AG23" s="324"/>
      <c r="AH23" s="324"/>
      <c r="AI23" s="324"/>
      <c r="AJ23" s="324"/>
      <c r="AK23" s="324"/>
      <c r="AL23" s="324"/>
      <c r="AM23" s="326" t="s">
        <v>149</v>
      </c>
      <c r="AN23" s="327" t="s">
        <v>38</v>
      </c>
      <c r="AO23" s="326" t="s">
        <v>150</v>
      </c>
      <c r="AP23" s="327" t="s">
        <v>38</v>
      </c>
      <c r="AQ23" s="324"/>
      <c r="AR23" s="325">
        <v>0</v>
      </c>
      <c r="AS23" s="325">
        <v>46.56</v>
      </c>
      <c r="AT23" s="325">
        <v>3775</v>
      </c>
      <c r="AU23" s="324"/>
      <c r="AV23" s="324"/>
      <c r="AW23" s="324"/>
      <c r="AX23" s="324"/>
      <c r="AY23" s="324"/>
      <c r="AZ23" s="324"/>
      <c r="BA23" s="326" t="s">
        <v>151</v>
      </c>
      <c r="BB23" s="327" t="s">
        <v>38</v>
      </c>
      <c r="BC23" s="326" t="s">
        <v>152</v>
      </c>
      <c r="BD23" s="327" t="s">
        <v>38</v>
      </c>
      <c r="BE23" s="324"/>
      <c r="BF23" s="325">
        <v>0</v>
      </c>
      <c r="BG23" s="325">
        <v>47.58</v>
      </c>
      <c r="BH23" s="325">
        <v>4075</v>
      </c>
      <c r="BI23" s="324"/>
      <c r="BJ23" s="324"/>
      <c r="BK23" s="324"/>
      <c r="BL23" s="324"/>
      <c r="BM23" s="324"/>
      <c r="BN23" s="324"/>
      <c r="BO23" s="326" t="s">
        <v>153</v>
      </c>
      <c r="BP23" s="327" t="s">
        <v>38</v>
      </c>
      <c r="BQ23" s="326" t="s">
        <v>154</v>
      </c>
      <c r="BR23" s="327" t="s">
        <v>38</v>
      </c>
      <c r="BS23" s="324"/>
      <c r="BT23" s="325">
        <v>0</v>
      </c>
      <c r="BU23" s="325">
        <v>47.58</v>
      </c>
      <c r="BV23" s="325">
        <v>4075</v>
      </c>
      <c r="BW23" s="324"/>
      <c r="BX23" s="324"/>
      <c r="BY23" s="324"/>
      <c r="BZ23" s="324"/>
      <c r="CA23" s="324"/>
      <c r="CB23" s="324"/>
      <c r="CC23" s="326" t="s">
        <v>155</v>
      </c>
      <c r="CD23" s="327" t="s">
        <v>38</v>
      </c>
      <c r="CE23" s="326" t="s">
        <v>156</v>
      </c>
      <c r="CF23" s="327" t="s">
        <v>38</v>
      </c>
      <c r="CG23" s="324"/>
      <c r="CH23" s="325">
        <v>0</v>
      </c>
      <c r="CI23" s="325">
        <v>49.48</v>
      </c>
      <c r="CJ23" s="325">
        <v>4117</v>
      </c>
      <c r="CK23" s="324"/>
      <c r="CL23" s="324"/>
      <c r="CM23" s="324"/>
      <c r="CN23" s="324"/>
      <c r="CO23" s="324"/>
      <c r="CP23" s="324"/>
      <c r="CQ23" s="326" t="s">
        <v>157</v>
      </c>
      <c r="CR23" s="327" t="s">
        <v>38</v>
      </c>
      <c r="CS23" s="326" t="s">
        <v>8</v>
      </c>
      <c r="CT23" s="327" t="s">
        <v>4</v>
      </c>
      <c r="CU23" s="328"/>
      <c r="CV23" s="329" t="s">
        <v>158</v>
      </c>
      <c r="CW23" s="79" t="e">
        <f ca="1">strCheckDate(O24:CU24)</f>
        <v>#NAME?</v>
      </c>
      <c r="CY23" s="93" t="str">
        <f>IF(M23="","",M23 )</f>
        <v>без дифференциации</v>
      </c>
      <c r="CZ23" s="93"/>
      <c r="DA23" s="93"/>
      <c r="DB23" s="93"/>
    </row>
    <row r="24" spans="1:112" hidden="1">
      <c r="A24" s="301"/>
      <c r="B24" s="301"/>
      <c r="C24" s="301"/>
      <c r="D24" s="301"/>
      <c r="E24" s="319"/>
      <c r="F24" s="301"/>
      <c r="G24" s="302"/>
      <c r="H24" s="285"/>
      <c r="I24" s="285"/>
      <c r="J24" s="285"/>
      <c r="K24" s="315"/>
      <c r="L24" s="330"/>
      <c r="M24" s="331"/>
      <c r="N24" s="323"/>
      <c r="O24" s="332"/>
      <c r="P24" s="332"/>
      <c r="Q24" s="333"/>
      <c r="R24" s="334" t="str">
        <f>Y23 &amp; "-" &amp; AA23</f>
        <v>01.01.2021-30.06.2021</v>
      </c>
      <c r="S24" s="334"/>
      <c r="T24" s="334"/>
      <c r="U24" s="334"/>
      <c r="V24" s="334"/>
      <c r="W24" s="334"/>
      <c r="X24" s="334"/>
      <c r="Y24" s="326"/>
      <c r="Z24" s="327"/>
      <c r="AA24" s="335"/>
      <c r="AB24" s="327"/>
      <c r="AC24" s="332"/>
      <c r="AD24" s="332"/>
      <c r="AE24" s="333"/>
      <c r="AF24" s="334" t="str">
        <f>AM23 &amp; "-" &amp; AO23</f>
        <v>01.07.2021-31.12.2021</v>
      </c>
      <c r="AG24" s="334"/>
      <c r="AH24" s="334"/>
      <c r="AI24" s="334"/>
      <c r="AJ24" s="334"/>
      <c r="AK24" s="334"/>
      <c r="AL24" s="334"/>
      <c r="AM24" s="326"/>
      <c r="AN24" s="327"/>
      <c r="AO24" s="335"/>
      <c r="AP24" s="327"/>
      <c r="AQ24" s="332"/>
      <c r="AR24" s="332"/>
      <c r="AS24" s="333"/>
      <c r="AT24" s="334" t="str">
        <f>BA23 &amp; "-" &amp; BC23</f>
        <v>01.01.2022-30.06.2022</v>
      </c>
      <c r="AU24" s="334"/>
      <c r="AV24" s="334"/>
      <c r="AW24" s="334"/>
      <c r="AX24" s="334"/>
      <c r="AY24" s="334"/>
      <c r="AZ24" s="334"/>
      <c r="BA24" s="326"/>
      <c r="BB24" s="327"/>
      <c r="BC24" s="335"/>
      <c r="BD24" s="327"/>
      <c r="BE24" s="332"/>
      <c r="BF24" s="332"/>
      <c r="BG24" s="333"/>
      <c r="BH24" s="334" t="str">
        <f>BO23 &amp; "-" &amp; BQ23</f>
        <v>01.07.2022-31.12.2022</v>
      </c>
      <c r="BI24" s="334"/>
      <c r="BJ24" s="334"/>
      <c r="BK24" s="334"/>
      <c r="BL24" s="334"/>
      <c r="BM24" s="334"/>
      <c r="BN24" s="334"/>
      <c r="BO24" s="326"/>
      <c r="BP24" s="327"/>
      <c r="BQ24" s="335"/>
      <c r="BR24" s="327"/>
      <c r="BS24" s="332"/>
      <c r="BT24" s="332"/>
      <c r="BU24" s="333"/>
      <c r="BV24" s="334" t="str">
        <f>CC23 &amp; "-" &amp; CE23</f>
        <v>01.01.2023-30.06.2023</v>
      </c>
      <c r="BW24" s="334"/>
      <c r="BX24" s="334"/>
      <c r="BY24" s="334"/>
      <c r="BZ24" s="334"/>
      <c r="CA24" s="334"/>
      <c r="CB24" s="334"/>
      <c r="CC24" s="326"/>
      <c r="CD24" s="327"/>
      <c r="CE24" s="335"/>
      <c r="CF24" s="327"/>
      <c r="CG24" s="332"/>
      <c r="CH24" s="332"/>
      <c r="CI24" s="333"/>
      <c r="CJ24" s="334" t="str">
        <f>CQ23 &amp; "-" &amp; CS23</f>
        <v>01.07.2023-31.12.2023</v>
      </c>
      <c r="CK24" s="334"/>
      <c r="CL24" s="334"/>
      <c r="CM24" s="334"/>
      <c r="CN24" s="334"/>
      <c r="CO24" s="334"/>
      <c r="CP24" s="334"/>
      <c r="CQ24" s="326"/>
      <c r="CR24" s="327"/>
      <c r="CS24" s="335"/>
      <c r="CT24" s="327"/>
      <c r="CU24" s="328"/>
      <c r="CV24" s="336"/>
      <c r="CZ24" s="93"/>
    </row>
    <row r="25" spans="1:112" ht="15" hidden="1">
      <c r="A25" s="301"/>
      <c r="B25" s="301"/>
      <c r="C25" s="301"/>
      <c r="D25" s="301"/>
      <c r="E25" s="319"/>
      <c r="F25" s="301"/>
      <c r="G25" s="302"/>
      <c r="H25" s="285"/>
      <c r="I25" s="285"/>
      <c r="J25" s="285"/>
      <c r="K25" s="315"/>
      <c r="L25" s="337"/>
      <c r="M25" s="338"/>
      <c r="N25" s="339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1"/>
      <c r="Z25" s="124"/>
      <c r="AA25" s="124"/>
      <c r="AB25" s="124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1"/>
      <c r="AN25" s="124"/>
      <c r="AO25" s="124"/>
      <c r="AP25" s="124"/>
      <c r="AQ25" s="340"/>
      <c r="AR25" s="340"/>
      <c r="AS25" s="340"/>
      <c r="AT25" s="340"/>
      <c r="AU25" s="340"/>
      <c r="AV25" s="340"/>
      <c r="AW25" s="340"/>
      <c r="AX25" s="340"/>
      <c r="AY25" s="340"/>
      <c r="AZ25" s="340"/>
      <c r="BA25" s="341"/>
      <c r="BB25" s="124"/>
      <c r="BC25" s="124"/>
      <c r="BD25" s="124"/>
      <c r="BE25" s="340"/>
      <c r="BF25" s="340"/>
      <c r="BG25" s="340"/>
      <c r="BH25" s="340"/>
      <c r="BI25" s="340"/>
      <c r="BJ25" s="340"/>
      <c r="BK25" s="340"/>
      <c r="BL25" s="340"/>
      <c r="BM25" s="340"/>
      <c r="BN25" s="340"/>
      <c r="BO25" s="341"/>
      <c r="BP25" s="124"/>
      <c r="BQ25" s="124"/>
      <c r="BR25" s="124"/>
      <c r="BS25" s="340"/>
      <c r="BT25" s="340"/>
      <c r="BU25" s="340"/>
      <c r="BV25" s="340"/>
      <c r="BW25" s="340"/>
      <c r="BX25" s="340"/>
      <c r="BY25" s="340"/>
      <c r="BZ25" s="340"/>
      <c r="CA25" s="340"/>
      <c r="CB25" s="340"/>
      <c r="CC25" s="341"/>
      <c r="CD25" s="124"/>
      <c r="CE25" s="124"/>
      <c r="CF25" s="124"/>
      <c r="CG25" s="340"/>
      <c r="CH25" s="340"/>
      <c r="CI25" s="340"/>
      <c r="CJ25" s="340"/>
      <c r="CK25" s="340"/>
      <c r="CL25" s="340"/>
      <c r="CM25" s="340"/>
      <c r="CN25" s="340"/>
      <c r="CO25" s="340"/>
      <c r="CP25" s="340"/>
      <c r="CQ25" s="341"/>
      <c r="CR25" s="124"/>
      <c r="CS25" s="124"/>
      <c r="CT25" s="124"/>
      <c r="CU25" s="342"/>
      <c r="CV25" s="336"/>
      <c r="CZ25" s="93"/>
    </row>
    <row r="26" spans="1:112" s="348" customFormat="1" ht="15">
      <c r="A26" s="301"/>
      <c r="B26" s="301"/>
      <c r="C26" s="301"/>
      <c r="D26" s="301"/>
      <c r="E26" s="319"/>
      <c r="F26" s="343"/>
      <c r="G26" s="304"/>
      <c r="H26" s="285"/>
      <c r="I26" s="285"/>
      <c r="J26" s="315"/>
      <c r="K26" s="344"/>
      <c r="L26" s="337"/>
      <c r="M26" s="345" t="s">
        <v>159</v>
      </c>
      <c r="N26" s="339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1"/>
      <c r="Z26" s="124"/>
      <c r="AA26" s="124"/>
      <c r="AB26" s="124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1"/>
      <c r="AN26" s="124"/>
      <c r="AO26" s="124"/>
      <c r="AP26" s="124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1"/>
      <c r="BB26" s="124"/>
      <c r="BC26" s="124"/>
      <c r="BD26" s="124"/>
      <c r="BE26" s="340"/>
      <c r="BF26" s="340"/>
      <c r="BG26" s="340"/>
      <c r="BH26" s="340"/>
      <c r="BI26" s="340"/>
      <c r="BJ26" s="340"/>
      <c r="BK26" s="340"/>
      <c r="BL26" s="340"/>
      <c r="BM26" s="340"/>
      <c r="BN26" s="340"/>
      <c r="BO26" s="341"/>
      <c r="BP26" s="124"/>
      <c r="BQ26" s="124"/>
      <c r="BR26" s="124"/>
      <c r="BS26" s="340"/>
      <c r="BT26" s="340"/>
      <c r="BU26" s="340"/>
      <c r="BV26" s="340"/>
      <c r="BW26" s="340"/>
      <c r="BX26" s="340"/>
      <c r="BY26" s="340"/>
      <c r="BZ26" s="340"/>
      <c r="CA26" s="340"/>
      <c r="CB26" s="340"/>
      <c r="CC26" s="341"/>
      <c r="CD26" s="124"/>
      <c r="CE26" s="124"/>
      <c r="CF26" s="124"/>
      <c r="CG26" s="340"/>
      <c r="CH26" s="340"/>
      <c r="CI26" s="340"/>
      <c r="CJ26" s="340"/>
      <c r="CK26" s="340"/>
      <c r="CL26" s="340"/>
      <c r="CM26" s="340"/>
      <c r="CN26" s="340"/>
      <c r="CO26" s="340"/>
      <c r="CP26" s="340"/>
      <c r="CQ26" s="341"/>
      <c r="CR26" s="124"/>
      <c r="CS26" s="124"/>
      <c r="CT26" s="124"/>
      <c r="CU26" s="342"/>
      <c r="CV26" s="346"/>
      <c r="CW26" s="347"/>
      <c r="CX26" s="347"/>
      <c r="CY26" s="347"/>
      <c r="CZ26" s="93"/>
      <c r="DA26" s="347"/>
      <c r="DB26" s="79"/>
      <c r="DC26" s="79"/>
      <c r="DD26" s="347"/>
      <c r="DE26" s="347"/>
      <c r="DF26" s="347"/>
      <c r="DG26" s="347"/>
      <c r="DH26" s="347"/>
    </row>
    <row r="27" spans="1:112" ht="33.75">
      <c r="A27" s="301"/>
      <c r="B27" s="301"/>
      <c r="C27" s="301"/>
      <c r="D27" s="301"/>
      <c r="E27" s="319" t="s">
        <v>62</v>
      </c>
      <c r="F27" s="302"/>
      <c r="G27" s="304"/>
      <c r="H27" s="285"/>
      <c r="I27" s="285" t="s">
        <v>122</v>
      </c>
      <c r="J27" s="315"/>
      <c r="K27" s="91"/>
      <c r="L27" s="306" t="e">
        <f ca="1">mergeValue(A27) &amp;"."&amp; mergeValue(B27)&amp;"."&amp; mergeValue(C27)&amp;"."&amp; mergeValue(D27)&amp;"."&amp; mergeValue(E27)</f>
        <v>#NAME?</v>
      </c>
      <c r="M27" s="320" t="s">
        <v>146</v>
      </c>
      <c r="N27" s="250"/>
      <c r="O27" s="349" t="s">
        <v>160</v>
      </c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  <c r="BV27" s="350"/>
      <c r="BW27" s="350"/>
      <c r="BX27" s="350"/>
      <c r="BY27" s="350"/>
      <c r="BZ27" s="350"/>
      <c r="CA27" s="350"/>
      <c r="CB27" s="350"/>
      <c r="CC27" s="350"/>
      <c r="CD27" s="350"/>
      <c r="CE27" s="350"/>
      <c r="CF27" s="350"/>
      <c r="CG27" s="350"/>
      <c r="CH27" s="350"/>
      <c r="CI27" s="350"/>
      <c r="CJ27" s="350"/>
      <c r="CK27" s="350"/>
      <c r="CL27" s="350"/>
      <c r="CM27" s="350"/>
      <c r="CN27" s="350"/>
      <c r="CO27" s="350"/>
      <c r="CP27" s="350"/>
      <c r="CQ27" s="350"/>
      <c r="CR27" s="350"/>
      <c r="CS27" s="350"/>
      <c r="CT27" s="350"/>
      <c r="CU27" s="351"/>
      <c r="CV27" s="310" t="s">
        <v>147</v>
      </c>
      <c r="CX27" s="93" t="e">
        <f ca="1">strCheckUnique(CY27:CY31)</f>
        <v>#NAME?</v>
      </c>
      <c r="CZ27" s="93"/>
    </row>
    <row r="28" spans="1:112">
      <c r="A28" s="301"/>
      <c r="B28" s="301"/>
      <c r="C28" s="301"/>
      <c r="D28" s="301"/>
      <c r="E28" s="319"/>
      <c r="F28" s="301">
        <v>1</v>
      </c>
      <c r="G28" s="302"/>
      <c r="H28" s="285"/>
      <c r="I28" s="285"/>
      <c r="J28" s="285"/>
      <c r="K28" s="315"/>
      <c r="L28" s="306" t="e">
        <f ca="1">mergeValue(A28) &amp;"."&amp; mergeValue(B28)&amp;"."&amp; mergeValue(C28)&amp;"."&amp; mergeValue(D28)&amp;"."&amp; mergeValue(E28)&amp;"."&amp; mergeValue(F28)</f>
        <v>#NAME?</v>
      </c>
      <c r="M28" s="352" t="s">
        <v>160</v>
      </c>
      <c r="N28" s="323"/>
      <c r="O28" s="324"/>
      <c r="P28" s="325">
        <v>0</v>
      </c>
      <c r="Q28" s="325">
        <v>53.69</v>
      </c>
      <c r="R28" s="325">
        <v>4412.3999999999996</v>
      </c>
      <c r="S28" s="324"/>
      <c r="T28" s="324"/>
      <c r="U28" s="324"/>
      <c r="V28" s="324"/>
      <c r="W28" s="324"/>
      <c r="X28" s="324"/>
      <c r="Y28" s="326" t="s">
        <v>6</v>
      </c>
      <c r="Z28" s="327" t="s">
        <v>38</v>
      </c>
      <c r="AA28" s="326" t="s">
        <v>148</v>
      </c>
      <c r="AB28" s="327" t="s">
        <v>38</v>
      </c>
      <c r="AC28" s="324"/>
      <c r="AD28" s="325">
        <v>0</v>
      </c>
      <c r="AE28" s="325">
        <v>55.87</v>
      </c>
      <c r="AF28" s="325">
        <v>4537.2</v>
      </c>
      <c r="AG28" s="324"/>
      <c r="AH28" s="324"/>
      <c r="AI28" s="324"/>
      <c r="AJ28" s="324"/>
      <c r="AK28" s="324"/>
      <c r="AL28" s="324"/>
      <c r="AM28" s="326" t="s">
        <v>149</v>
      </c>
      <c r="AN28" s="327" t="s">
        <v>38</v>
      </c>
      <c r="AO28" s="326" t="s">
        <v>150</v>
      </c>
      <c r="AP28" s="327" t="s">
        <v>38</v>
      </c>
      <c r="AQ28" s="324"/>
      <c r="AR28" s="325">
        <v>0</v>
      </c>
      <c r="AS28" s="325">
        <v>55.87</v>
      </c>
      <c r="AT28" s="325">
        <v>4530</v>
      </c>
      <c r="AU28" s="324"/>
      <c r="AV28" s="324"/>
      <c r="AW28" s="324"/>
      <c r="AX28" s="324"/>
      <c r="AY28" s="324"/>
      <c r="AZ28" s="324"/>
      <c r="BA28" s="326" t="s">
        <v>151</v>
      </c>
      <c r="BB28" s="327" t="s">
        <v>38</v>
      </c>
      <c r="BC28" s="326" t="s">
        <v>152</v>
      </c>
      <c r="BD28" s="327" t="s">
        <v>38</v>
      </c>
      <c r="BE28" s="324"/>
      <c r="BF28" s="325">
        <v>0</v>
      </c>
      <c r="BG28" s="325">
        <v>57.1</v>
      </c>
      <c r="BH28" s="325">
        <v>4890</v>
      </c>
      <c r="BI28" s="324"/>
      <c r="BJ28" s="324"/>
      <c r="BK28" s="324"/>
      <c r="BL28" s="324"/>
      <c r="BM28" s="324"/>
      <c r="BN28" s="324"/>
      <c r="BO28" s="326" t="s">
        <v>153</v>
      </c>
      <c r="BP28" s="327" t="s">
        <v>38</v>
      </c>
      <c r="BQ28" s="326" t="s">
        <v>154</v>
      </c>
      <c r="BR28" s="327" t="s">
        <v>38</v>
      </c>
      <c r="BS28" s="324"/>
      <c r="BT28" s="325">
        <v>0</v>
      </c>
      <c r="BU28" s="325">
        <v>57.1</v>
      </c>
      <c r="BV28" s="325">
        <v>4890</v>
      </c>
      <c r="BW28" s="324"/>
      <c r="BX28" s="324"/>
      <c r="BY28" s="324"/>
      <c r="BZ28" s="324"/>
      <c r="CA28" s="324"/>
      <c r="CB28" s="324"/>
      <c r="CC28" s="326" t="s">
        <v>155</v>
      </c>
      <c r="CD28" s="327" t="s">
        <v>38</v>
      </c>
      <c r="CE28" s="326" t="s">
        <v>156</v>
      </c>
      <c r="CF28" s="327" t="s">
        <v>38</v>
      </c>
      <c r="CG28" s="324"/>
      <c r="CH28" s="325">
        <v>0</v>
      </c>
      <c r="CI28" s="325">
        <v>59.38</v>
      </c>
      <c r="CJ28" s="325">
        <v>4940.3999999999996</v>
      </c>
      <c r="CK28" s="324"/>
      <c r="CL28" s="324"/>
      <c r="CM28" s="324"/>
      <c r="CN28" s="324"/>
      <c r="CO28" s="324"/>
      <c r="CP28" s="324"/>
      <c r="CQ28" s="326" t="s">
        <v>157</v>
      </c>
      <c r="CR28" s="327" t="s">
        <v>38</v>
      </c>
      <c r="CS28" s="326" t="s">
        <v>8</v>
      </c>
      <c r="CT28" s="327" t="s">
        <v>4</v>
      </c>
      <c r="CU28" s="328"/>
      <c r="CV28" s="353" t="s">
        <v>158</v>
      </c>
      <c r="CW28" s="79" t="e">
        <f ca="1">strCheckDate(O29:CU29)</f>
        <v>#NAME?</v>
      </c>
      <c r="CY28" s="93" t="str">
        <f>IF(M28="","",M28 )</f>
        <v>население и приравненные категории</v>
      </c>
      <c r="CZ28" s="93"/>
      <c r="DA28" s="93"/>
      <c r="DB28" s="93"/>
    </row>
    <row r="29" spans="1:112" hidden="1">
      <c r="A29" s="301"/>
      <c r="B29" s="301"/>
      <c r="C29" s="301"/>
      <c r="D29" s="301"/>
      <c r="E29" s="319"/>
      <c r="F29" s="301"/>
      <c r="G29" s="302"/>
      <c r="H29" s="285"/>
      <c r="I29" s="285"/>
      <c r="J29" s="285"/>
      <c r="K29" s="315"/>
      <c r="L29" s="330"/>
      <c r="M29" s="354"/>
      <c r="N29" s="323"/>
      <c r="O29" s="332"/>
      <c r="P29" s="332"/>
      <c r="Q29" s="333"/>
      <c r="R29" s="334" t="str">
        <f>Y28 &amp; "-" &amp; AA28</f>
        <v>01.01.2021-30.06.2021</v>
      </c>
      <c r="S29" s="334"/>
      <c r="T29" s="334"/>
      <c r="U29" s="334"/>
      <c r="V29" s="334"/>
      <c r="W29" s="334"/>
      <c r="X29" s="334"/>
      <c r="Y29" s="326"/>
      <c r="Z29" s="327"/>
      <c r="AA29" s="335"/>
      <c r="AB29" s="327"/>
      <c r="AC29" s="332"/>
      <c r="AD29" s="332"/>
      <c r="AE29" s="333"/>
      <c r="AF29" s="334" t="str">
        <f>AM28 &amp; "-" &amp; AO28</f>
        <v>01.07.2021-31.12.2021</v>
      </c>
      <c r="AG29" s="334"/>
      <c r="AH29" s="334"/>
      <c r="AI29" s="334"/>
      <c r="AJ29" s="334"/>
      <c r="AK29" s="334"/>
      <c r="AL29" s="334"/>
      <c r="AM29" s="326"/>
      <c r="AN29" s="327"/>
      <c r="AO29" s="335"/>
      <c r="AP29" s="327"/>
      <c r="AQ29" s="332"/>
      <c r="AR29" s="332"/>
      <c r="AS29" s="333"/>
      <c r="AT29" s="334" t="str">
        <f>BA28 &amp; "-" &amp; BC28</f>
        <v>01.01.2022-30.06.2022</v>
      </c>
      <c r="AU29" s="334"/>
      <c r="AV29" s="334"/>
      <c r="AW29" s="334"/>
      <c r="AX29" s="334"/>
      <c r="AY29" s="334"/>
      <c r="AZ29" s="334"/>
      <c r="BA29" s="326"/>
      <c r="BB29" s="327"/>
      <c r="BC29" s="335"/>
      <c r="BD29" s="327"/>
      <c r="BE29" s="332"/>
      <c r="BF29" s="332"/>
      <c r="BG29" s="333"/>
      <c r="BH29" s="334" t="str">
        <f>BO28 &amp; "-" &amp; BQ28</f>
        <v>01.07.2022-31.12.2022</v>
      </c>
      <c r="BI29" s="334"/>
      <c r="BJ29" s="334"/>
      <c r="BK29" s="334"/>
      <c r="BL29" s="334"/>
      <c r="BM29" s="334"/>
      <c r="BN29" s="334"/>
      <c r="BO29" s="326"/>
      <c r="BP29" s="327"/>
      <c r="BQ29" s="335"/>
      <c r="BR29" s="327"/>
      <c r="BS29" s="332"/>
      <c r="BT29" s="332"/>
      <c r="BU29" s="333"/>
      <c r="BV29" s="334" t="str">
        <f>CC28 &amp; "-" &amp; CE28</f>
        <v>01.01.2023-30.06.2023</v>
      </c>
      <c r="BW29" s="334"/>
      <c r="BX29" s="334"/>
      <c r="BY29" s="334"/>
      <c r="BZ29" s="334"/>
      <c r="CA29" s="334"/>
      <c r="CB29" s="334"/>
      <c r="CC29" s="326"/>
      <c r="CD29" s="327"/>
      <c r="CE29" s="335"/>
      <c r="CF29" s="327"/>
      <c r="CG29" s="332"/>
      <c r="CH29" s="332"/>
      <c r="CI29" s="333"/>
      <c r="CJ29" s="334" t="str">
        <f>CQ28 &amp; "-" &amp; CS28</f>
        <v>01.07.2023-31.12.2023</v>
      </c>
      <c r="CK29" s="334"/>
      <c r="CL29" s="334"/>
      <c r="CM29" s="334"/>
      <c r="CN29" s="334"/>
      <c r="CO29" s="334"/>
      <c r="CP29" s="334"/>
      <c r="CQ29" s="326"/>
      <c r="CR29" s="327"/>
      <c r="CS29" s="335"/>
      <c r="CT29" s="327"/>
      <c r="CU29" s="328"/>
      <c r="CV29" s="353"/>
      <c r="CZ29" s="93"/>
    </row>
    <row r="30" spans="1:112" ht="15" hidden="1">
      <c r="A30" s="301"/>
      <c r="B30" s="301"/>
      <c r="C30" s="301"/>
      <c r="D30" s="301"/>
      <c r="E30" s="319"/>
      <c r="F30" s="301"/>
      <c r="G30" s="302"/>
      <c r="H30" s="285"/>
      <c r="I30" s="285"/>
      <c r="J30" s="285"/>
      <c r="K30" s="315"/>
      <c r="L30" s="337"/>
      <c r="M30" s="338"/>
      <c r="N30" s="339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1"/>
      <c r="Z30" s="124"/>
      <c r="AA30" s="124"/>
      <c r="AB30" s="124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1"/>
      <c r="AN30" s="124"/>
      <c r="AO30" s="124"/>
      <c r="AP30" s="124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1"/>
      <c r="BB30" s="124"/>
      <c r="BC30" s="124"/>
      <c r="BD30" s="124"/>
      <c r="BE30" s="340"/>
      <c r="BF30" s="340"/>
      <c r="BG30" s="340"/>
      <c r="BH30" s="340"/>
      <c r="BI30" s="340"/>
      <c r="BJ30" s="340"/>
      <c r="BK30" s="340"/>
      <c r="BL30" s="340"/>
      <c r="BM30" s="340"/>
      <c r="BN30" s="340"/>
      <c r="BO30" s="341"/>
      <c r="BP30" s="124"/>
      <c r="BQ30" s="124"/>
      <c r="BR30" s="124"/>
      <c r="BS30" s="340"/>
      <c r="BT30" s="340"/>
      <c r="BU30" s="340"/>
      <c r="BV30" s="340"/>
      <c r="BW30" s="340"/>
      <c r="BX30" s="340"/>
      <c r="BY30" s="340"/>
      <c r="BZ30" s="340"/>
      <c r="CA30" s="340"/>
      <c r="CB30" s="340"/>
      <c r="CC30" s="341"/>
      <c r="CD30" s="124"/>
      <c r="CE30" s="124"/>
      <c r="CF30" s="124"/>
      <c r="CG30" s="340"/>
      <c r="CH30" s="340"/>
      <c r="CI30" s="340"/>
      <c r="CJ30" s="340"/>
      <c r="CK30" s="340"/>
      <c r="CL30" s="340"/>
      <c r="CM30" s="340"/>
      <c r="CN30" s="340"/>
      <c r="CO30" s="340"/>
      <c r="CP30" s="340"/>
      <c r="CQ30" s="341"/>
      <c r="CR30" s="124"/>
      <c r="CS30" s="124"/>
      <c r="CT30" s="124"/>
      <c r="CU30" s="342"/>
      <c r="CV30" s="353"/>
      <c r="CZ30" s="93"/>
    </row>
    <row r="31" spans="1:112" s="348" customFormat="1" ht="15">
      <c r="A31" s="301"/>
      <c r="B31" s="301"/>
      <c r="C31" s="301"/>
      <c r="D31" s="301"/>
      <c r="E31" s="319"/>
      <c r="F31" s="343" t="s">
        <v>161</v>
      </c>
      <c r="G31" s="304"/>
      <c r="H31" s="285"/>
      <c r="I31" s="285"/>
      <c r="J31" s="315"/>
      <c r="K31" s="344"/>
      <c r="L31" s="337"/>
      <c r="M31" s="345" t="s">
        <v>159</v>
      </c>
      <c r="N31" s="339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1"/>
      <c r="Z31" s="124"/>
      <c r="AA31" s="124"/>
      <c r="AB31" s="124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1"/>
      <c r="AN31" s="124"/>
      <c r="AO31" s="124"/>
      <c r="AP31" s="124"/>
      <c r="AQ31" s="340"/>
      <c r="AR31" s="340"/>
      <c r="AS31" s="340"/>
      <c r="AT31" s="340"/>
      <c r="AU31" s="340"/>
      <c r="AV31" s="340"/>
      <c r="AW31" s="340"/>
      <c r="AX31" s="340"/>
      <c r="AY31" s="340"/>
      <c r="AZ31" s="340"/>
      <c r="BA31" s="341"/>
      <c r="BB31" s="124"/>
      <c r="BC31" s="124"/>
      <c r="BD31" s="124"/>
      <c r="BE31" s="340"/>
      <c r="BF31" s="340"/>
      <c r="BG31" s="340"/>
      <c r="BH31" s="340"/>
      <c r="BI31" s="340"/>
      <c r="BJ31" s="340"/>
      <c r="BK31" s="340"/>
      <c r="BL31" s="340"/>
      <c r="BM31" s="340"/>
      <c r="BN31" s="340"/>
      <c r="BO31" s="341"/>
      <c r="BP31" s="124"/>
      <c r="BQ31" s="124"/>
      <c r="BR31" s="124"/>
      <c r="BS31" s="340"/>
      <c r="BT31" s="340"/>
      <c r="BU31" s="340"/>
      <c r="BV31" s="340"/>
      <c r="BW31" s="340"/>
      <c r="BX31" s="340"/>
      <c r="BY31" s="340"/>
      <c r="BZ31" s="340"/>
      <c r="CA31" s="340"/>
      <c r="CB31" s="340"/>
      <c r="CC31" s="341"/>
      <c r="CD31" s="124"/>
      <c r="CE31" s="124"/>
      <c r="CF31" s="124"/>
      <c r="CG31" s="340"/>
      <c r="CH31" s="340"/>
      <c r="CI31" s="340"/>
      <c r="CJ31" s="340"/>
      <c r="CK31" s="340"/>
      <c r="CL31" s="340"/>
      <c r="CM31" s="340"/>
      <c r="CN31" s="340"/>
      <c r="CO31" s="340"/>
      <c r="CP31" s="340"/>
      <c r="CQ31" s="341"/>
      <c r="CR31" s="124"/>
      <c r="CS31" s="124"/>
      <c r="CT31" s="124"/>
      <c r="CU31" s="342"/>
      <c r="CV31" s="353"/>
      <c r="CW31" s="347"/>
      <c r="CX31" s="347"/>
      <c r="CY31" s="347"/>
      <c r="CZ31" s="93"/>
      <c r="DA31" s="347"/>
      <c r="DB31" s="79"/>
      <c r="DC31" s="79"/>
      <c r="DD31" s="347"/>
      <c r="DE31" s="347"/>
      <c r="DF31" s="347"/>
      <c r="DG31" s="347"/>
      <c r="DH31" s="347"/>
    </row>
    <row r="32" spans="1:112" s="348" customFormat="1" ht="15">
      <c r="A32" s="301"/>
      <c r="B32" s="301"/>
      <c r="C32" s="301"/>
      <c r="D32" s="301"/>
      <c r="E32" s="311"/>
      <c r="F32" s="343"/>
      <c r="G32" s="304"/>
      <c r="H32" s="285"/>
      <c r="I32" s="355"/>
      <c r="J32" s="355"/>
      <c r="K32" s="344"/>
      <c r="L32" s="356"/>
      <c r="M32" s="357" t="s">
        <v>162</v>
      </c>
      <c r="N32" s="358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60"/>
      <c r="Z32" s="361"/>
      <c r="AA32" s="361"/>
      <c r="AB32" s="358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60"/>
      <c r="AN32" s="361"/>
      <c r="AO32" s="361"/>
      <c r="AP32" s="358"/>
      <c r="AQ32" s="359"/>
      <c r="AR32" s="359"/>
      <c r="AS32" s="359"/>
      <c r="AT32" s="359"/>
      <c r="AU32" s="359"/>
      <c r="AV32" s="359"/>
      <c r="AW32" s="359"/>
      <c r="AX32" s="359"/>
      <c r="AY32" s="359"/>
      <c r="AZ32" s="359"/>
      <c r="BA32" s="360"/>
      <c r="BB32" s="361"/>
      <c r="BC32" s="361"/>
      <c r="BD32" s="358"/>
      <c r="BE32" s="359"/>
      <c r="BF32" s="359"/>
      <c r="BG32" s="359"/>
      <c r="BH32" s="359"/>
      <c r="BI32" s="359"/>
      <c r="BJ32" s="359"/>
      <c r="BK32" s="359"/>
      <c r="BL32" s="359"/>
      <c r="BM32" s="359"/>
      <c r="BN32" s="359"/>
      <c r="BO32" s="360"/>
      <c r="BP32" s="361"/>
      <c r="BQ32" s="361"/>
      <c r="BR32" s="358"/>
      <c r="BS32" s="359"/>
      <c r="BT32" s="359"/>
      <c r="BU32" s="359"/>
      <c r="BV32" s="359"/>
      <c r="BW32" s="359"/>
      <c r="BX32" s="359"/>
      <c r="BY32" s="359"/>
      <c r="BZ32" s="359"/>
      <c r="CA32" s="359"/>
      <c r="CB32" s="359"/>
      <c r="CC32" s="360"/>
      <c r="CD32" s="361"/>
      <c r="CE32" s="361"/>
      <c r="CF32" s="358"/>
      <c r="CG32" s="359"/>
      <c r="CH32" s="359"/>
      <c r="CI32" s="359"/>
      <c r="CJ32" s="359"/>
      <c r="CK32" s="359"/>
      <c r="CL32" s="359"/>
      <c r="CM32" s="359"/>
      <c r="CN32" s="359"/>
      <c r="CO32" s="359"/>
      <c r="CP32" s="359"/>
      <c r="CQ32" s="360"/>
      <c r="CR32" s="361"/>
      <c r="CS32" s="361"/>
      <c r="CT32" s="358"/>
      <c r="CU32" s="361"/>
      <c r="CV32" s="362"/>
      <c r="CW32" s="347"/>
      <c r="CX32" s="347"/>
      <c r="CY32" s="347"/>
      <c r="CZ32" s="347"/>
      <c r="DA32" s="347"/>
      <c r="DB32" s="347"/>
      <c r="DC32" s="347"/>
      <c r="DD32" s="347"/>
      <c r="DE32" s="347"/>
      <c r="DF32" s="347"/>
      <c r="DG32" s="347"/>
      <c r="DH32" s="347"/>
    </row>
    <row r="33" spans="1:112" s="348" customFormat="1" ht="15">
      <c r="A33" s="301"/>
      <c r="B33" s="301"/>
      <c r="C33" s="301"/>
      <c r="D33" s="142"/>
      <c r="E33" s="142"/>
      <c r="F33" s="363"/>
      <c r="G33" s="142"/>
      <c r="H33" s="304"/>
      <c r="I33" s="344"/>
      <c r="J33" s="355"/>
      <c r="K33" s="305"/>
      <c r="L33" s="337"/>
      <c r="M33" s="364" t="s">
        <v>163</v>
      </c>
      <c r="N33" s="365"/>
      <c r="O33" s="340"/>
      <c r="P33" s="340"/>
      <c r="Q33" s="340"/>
      <c r="R33" s="340"/>
      <c r="S33" s="340"/>
      <c r="T33" s="340"/>
      <c r="U33" s="340"/>
      <c r="V33" s="340"/>
      <c r="W33" s="340"/>
      <c r="X33" s="340"/>
      <c r="Y33" s="341"/>
      <c r="Z33" s="124"/>
      <c r="AA33" s="124"/>
      <c r="AB33" s="339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1"/>
      <c r="AN33" s="124"/>
      <c r="AO33" s="124"/>
      <c r="AP33" s="339"/>
      <c r="AQ33" s="340"/>
      <c r="AR33" s="340"/>
      <c r="AS33" s="340"/>
      <c r="AT33" s="340"/>
      <c r="AU33" s="340"/>
      <c r="AV33" s="340"/>
      <c r="AW33" s="340"/>
      <c r="AX33" s="340"/>
      <c r="AY33" s="340"/>
      <c r="AZ33" s="340"/>
      <c r="BA33" s="341"/>
      <c r="BB33" s="124"/>
      <c r="BC33" s="124"/>
      <c r="BD33" s="339"/>
      <c r="BE33" s="340"/>
      <c r="BF33" s="340"/>
      <c r="BG33" s="340"/>
      <c r="BH33" s="340"/>
      <c r="BI33" s="340"/>
      <c r="BJ33" s="340"/>
      <c r="BK33" s="340"/>
      <c r="BL33" s="340"/>
      <c r="BM33" s="340"/>
      <c r="BN33" s="340"/>
      <c r="BO33" s="341"/>
      <c r="BP33" s="124"/>
      <c r="BQ33" s="124"/>
      <c r="BR33" s="339"/>
      <c r="BS33" s="340"/>
      <c r="BT33" s="340"/>
      <c r="BU33" s="340"/>
      <c r="BV33" s="340"/>
      <c r="BW33" s="340"/>
      <c r="BX33" s="340"/>
      <c r="BY33" s="340"/>
      <c r="BZ33" s="340"/>
      <c r="CA33" s="340"/>
      <c r="CB33" s="340"/>
      <c r="CC33" s="341"/>
      <c r="CD33" s="124"/>
      <c r="CE33" s="124"/>
      <c r="CF33" s="339"/>
      <c r="CG33" s="340"/>
      <c r="CH33" s="340"/>
      <c r="CI33" s="340"/>
      <c r="CJ33" s="340"/>
      <c r="CK33" s="340"/>
      <c r="CL33" s="340"/>
      <c r="CM33" s="340"/>
      <c r="CN33" s="340"/>
      <c r="CO33" s="340"/>
      <c r="CP33" s="340"/>
      <c r="CQ33" s="341"/>
      <c r="CR33" s="124"/>
      <c r="CS33" s="124"/>
      <c r="CT33" s="339"/>
      <c r="CU33" s="124"/>
      <c r="CV33" s="342"/>
      <c r="CW33" s="347"/>
      <c r="CX33" s="347"/>
      <c r="CY33" s="347"/>
      <c r="CZ33" s="347"/>
      <c r="DA33" s="347"/>
      <c r="DB33" s="347"/>
      <c r="DC33" s="347"/>
      <c r="DD33" s="347"/>
      <c r="DE33" s="347"/>
      <c r="DF33" s="347"/>
      <c r="DG33" s="347"/>
      <c r="DH33" s="347"/>
    </row>
    <row r="34" spans="1:112">
      <c r="DH34" s="89"/>
    </row>
    <row r="35" spans="1:112">
      <c r="L35" s="366">
        <v>1</v>
      </c>
      <c r="M35" s="265" t="s">
        <v>164</v>
      </c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  <c r="AY35" s="265"/>
      <c r="AZ35" s="265"/>
      <c r="BA35" s="265"/>
      <c r="BB35" s="265"/>
      <c r="BC35" s="265"/>
      <c r="BD35" s="265"/>
      <c r="BE35" s="265"/>
      <c r="BF35" s="265"/>
      <c r="BG35" s="265"/>
      <c r="BH35" s="265"/>
      <c r="BI35" s="265"/>
      <c r="BJ35" s="265"/>
      <c r="BK35" s="265"/>
      <c r="BL35" s="265"/>
      <c r="BM35" s="265"/>
      <c r="BN35" s="265"/>
      <c r="BO35" s="265"/>
      <c r="BP35" s="265"/>
      <c r="BQ35" s="265"/>
      <c r="BR35" s="265"/>
      <c r="BS35" s="265"/>
      <c r="BT35" s="265"/>
      <c r="BU35" s="265"/>
      <c r="BV35" s="265"/>
      <c r="BW35" s="265"/>
      <c r="BX35" s="265"/>
      <c r="BY35" s="265"/>
      <c r="BZ35" s="265"/>
      <c r="CA35" s="265"/>
      <c r="CB35" s="265"/>
      <c r="CC35" s="265"/>
      <c r="CD35" s="265"/>
      <c r="CE35" s="265"/>
      <c r="CF35" s="265"/>
      <c r="CG35" s="265"/>
      <c r="CH35" s="265"/>
      <c r="CI35" s="265"/>
      <c r="CJ35" s="265"/>
      <c r="CK35" s="265"/>
      <c r="CL35" s="265"/>
      <c r="CM35" s="265"/>
      <c r="CN35" s="265"/>
      <c r="CO35" s="265"/>
      <c r="CP35" s="265"/>
      <c r="CQ35" s="265"/>
      <c r="CR35" s="265"/>
      <c r="CS35" s="265"/>
      <c r="CT35" s="265"/>
      <c r="CU35" s="265"/>
      <c r="DH35" s="89"/>
    </row>
  </sheetData>
  <mergeCells count="138">
    <mergeCell ref="CQ28:CQ29"/>
    <mergeCell ref="CR28:CR29"/>
    <mergeCell ref="CS28:CS29"/>
    <mergeCell ref="CT28:CT29"/>
    <mergeCell ref="CV28:CV31"/>
    <mergeCell ref="M35:CU35"/>
    <mergeCell ref="BQ28:BQ29"/>
    <mergeCell ref="BR28:BR29"/>
    <mergeCell ref="CC28:CC29"/>
    <mergeCell ref="CD28:CD29"/>
    <mergeCell ref="CE28:CE29"/>
    <mergeCell ref="CF28:CF29"/>
    <mergeCell ref="BA28:BA29"/>
    <mergeCell ref="BB28:BB29"/>
    <mergeCell ref="BC28:BC29"/>
    <mergeCell ref="BD28:BD29"/>
    <mergeCell ref="BO28:BO29"/>
    <mergeCell ref="BP28:BP29"/>
    <mergeCell ref="AA28:AA29"/>
    <mergeCell ref="AB28:AB29"/>
    <mergeCell ref="AM28:AM29"/>
    <mergeCell ref="AN28:AN29"/>
    <mergeCell ref="AO28:AO29"/>
    <mergeCell ref="AP28:AP29"/>
    <mergeCell ref="CT23:CT24"/>
    <mergeCell ref="CV23:CV26"/>
    <mergeCell ref="E27:E31"/>
    <mergeCell ref="I27:I31"/>
    <mergeCell ref="O27:CU27"/>
    <mergeCell ref="F28:F30"/>
    <mergeCell ref="J28:J30"/>
    <mergeCell ref="N28:N29"/>
    <mergeCell ref="Y28:Y29"/>
    <mergeCell ref="Z28:Z29"/>
    <mergeCell ref="CD23:CD24"/>
    <mergeCell ref="CE23:CE24"/>
    <mergeCell ref="CF23:CF24"/>
    <mergeCell ref="CQ23:CQ24"/>
    <mergeCell ref="CR23:CR24"/>
    <mergeCell ref="CS23:CS24"/>
    <mergeCell ref="BD23:BD24"/>
    <mergeCell ref="BO23:BO24"/>
    <mergeCell ref="BP23:BP24"/>
    <mergeCell ref="BQ23:BQ24"/>
    <mergeCell ref="BR23:BR24"/>
    <mergeCell ref="CC23:CC24"/>
    <mergeCell ref="AN23:AN24"/>
    <mergeCell ref="AO23:AO24"/>
    <mergeCell ref="AP23:AP24"/>
    <mergeCell ref="BA23:BA24"/>
    <mergeCell ref="BB23:BB24"/>
    <mergeCell ref="BC23:BC24"/>
    <mergeCell ref="I22:I26"/>
    <mergeCell ref="O22:CU22"/>
    <mergeCell ref="F23:F25"/>
    <mergeCell ref="J23:J25"/>
    <mergeCell ref="N23:N24"/>
    <mergeCell ref="Y23:Y24"/>
    <mergeCell ref="Z23:Z24"/>
    <mergeCell ref="AA23:AA24"/>
    <mergeCell ref="AB23:AB24"/>
    <mergeCell ref="AM23:AM24"/>
    <mergeCell ref="A18:A33"/>
    <mergeCell ref="O18:CU18"/>
    <mergeCell ref="B19:B33"/>
    <mergeCell ref="O19:CU19"/>
    <mergeCell ref="C20:C33"/>
    <mergeCell ref="O20:CU20"/>
    <mergeCell ref="D21:D32"/>
    <mergeCell ref="H21:H32"/>
    <mergeCell ref="O21:CU21"/>
    <mergeCell ref="E22:E26"/>
    <mergeCell ref="Z17:AA17"/>
    <mergeCell ref="AN17:AO17"/>
    <mergeCell ref="BB17:BC17"/>
    <mergeCell ref="BP17:BQ17"/>
    <mergeCell ref="CD17:CE17"/>
    <mergeCell ref="CR17:CS17"/>
    <mergeCell ref="Z16:AA16"/>
    <mergeCell ref="AN16:AO16"/>
    <mergeCell ref="BB16:BC16"/>
    <mergeCell ref="BP16:BQ16"/>
    <mergeCell ref="CD16:CE16"/>
    <mergeCell ref="CR16:CS16"/>
    <mergeCell ref="BY15:CA15"/>
    <mergeCell ref="CC15:CE15"/>
    <mergeCell ref="CI15:CJ15"/>
    <mergeCell ref="CK15:CL15"/>
    <mergeCell ref="CM15:CO15"/>
    <mergeCell ref="CQ15:CS15"/>
    <mergeCell ref="AS15:AT15"/>
    <mergeCell ref="AU15:AV15"/>
    <mergeCell ref="AW15:AY15"/>
    <mergeCell ref="BA15:BC15"/>
    <mergeCell ref="BG15:BH15"/>
    <mergeCell ref="BI15:BJ15"/>
    <mergeCell ref="CT14:CT16"/>
    <mergeCell ref="CU14:CU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BD14:BD16"/>
    <mergeCell ref="BE14:BQ14"/>
    <mergeCell ref="BR14:BR16"/>
    <mergeCell ref="BS14:CE14"/>
    <mergeCell ref="CF14:CF16"/>
    <mergeCell ref="CG14:CS14"/>
    <mergeCell ref="BK15:BM15"/>
    <mergeCell ref="BO15:BQ15"/>
    <mergeCell ref="BU15:BV15"/>
    <mergeCell ref="BW15:BX15"/>
    <mergeCell ref="L13:CU13"/>
    <mergeCell ref="CV13:CV16"/>
    <mergeCell ref="L14:L16"/>
    <mergeCell ref="M14:M16"/>
    <mergeCell ref="N14:N16"/>
    <mergeCell ref="O14:AA14"/>
    <mergeCell ref="AB14:AB16"/>
    <mergeCell ref="AC14:AO14"/>
    <mergeCell ref="AP14:AP16"/>
    <mergeCell ref="AQ14:BC14"/>
    <mergeCell ref="O12:AB12"/>
    <mergeCell ref="AC12:AP12"/>
    <mergeCell ref="AQ12:BD12"/>
    <mergeCell ref="BE12:BR12"/>
    <mergeCell ref="BS12:CF12"/>
    <mergeCell ref="CG12:CT12"/>
    <mergeCell ref="L5:AB5"/>
    <mergeCell ref="P7:CU7"/>
    <mergeCell ref="P8:CU8"/>
    <mergeCell ref="P9:CU9"/>
    <mergeCell ref="P10:CU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Z28:Z29 AB28:AB29 AN28:AN29 AP28:AP29 BB28:BB29 BD28:BD29 BP28:BP29 BR28:BR29 CD28:CD29 CF28:CF29 CR28:CR29 CT28:CT29"/>
    <dataValidation type="decimal" allowBlank="1" showErrorMessage="1" errorTitle="Ошибка" error="Допускается ввод только действительных чисел!" sqref="P23:R23 AD23:AF23 AR23:AT23 BF23:BH23 BT23:BV23 CH23:CJ23 P28:R28 AD28:AF28 AR28:AT28 BF28:BH28 BT28:BV28 CH28:CJ28">
      <formula1>-9.99999999999999E+23</formula1>
      <formula2>9.99999999999999E+23</formula2>
    </dataValidation>
    <dataValidation allowBlank="1" sqref="AN30:AN33 BB30:BB33 BP30:BP33 CD30:CD33 CR30:CR33 CR25:CR26 CD25:CD26 BP25:BP26 BB25:BB26 AN25:AN26 Z25:Z26 Z30:Z3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Y28 AA28:AA29 AM28 AO28:AO29 BA28 BC28:BC29 BO28 BQ28:BQ29 CC28 CE28:CE29 CQ28 CS28:CS29"/>
    <dataValidation type="list" allowBlank="1" showInputMessage="1" showErrorMessage="1" errorTitle="Ошибка" error="Выберите значение из списка" sqref="O22:P22 AC22:AD22 AQ22:AR22 BE22:BF22 BS22:BT22 CG22:CH22 O27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">
      <formula1>900</formula1>
    </dataValidation>
    <dataValidation allowBlank="1" promptTitle="checkPeriodRange" sqref="R24:X24 AF24:AL24 AT24:AZ24 BH24:BN24 BV24:CB24 CJ24:CP24 R29:X29 AF29:AL29 AT29:AZ29 BH29:BN29 BV29:CB29 CJ29:CP29"/>
    <dataValidation type="textLength" operator="lessThanOrEqual" allowBlank="1" showInputMessage="1" showErrorMessage="1" errorTitle="Ошибка" error="Допускается ввод не более 900 символов!" sqref="CV7:CV10 O21:CU21">
      <formula1>900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sqref="A1:XFD1048576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94</v>
      </c>
    </row>
    <row r="2" spans="1:20" ht="22.5">
      <c r="F2" s="234" t="s">
        <v>100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101</v>
      </c>
      <c r="G4" s="109"/>
      <c r="H4" s="109"/>
      <c r="I4" s="239" t="s">
        <v>102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103</v>
      </c>
      <c r="H5" s="242" t="s">
        <v>104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105</v>
      </c>
      <c r="H7" s="249" t="str">
        <f>IF(dateCh="","",dateCh)</f>
        <v>22.12.2020</v>
      </c>
      <c r="I7" s="250" t="s">
        <v>106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 t="e">
        <f ca="1">"2." &amp;mergeValue(A8)</f>
        <v>#NAME?</v>
      </c>
      <c r="G8" s="248" t="s">
        <v>107</v>
      </c>
      <c r="H8" s="249" t="str">
        <f>IF('[1]Перечень тарифов'!R21="","наименование отсутствует","" &amp; '[1]Перечень тарифов'!R21 &amp; "")</f>
        <v>наименование отсутствует</v>
      </c>
      <c r="I8" s="250" t="s">
        <v>108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 t="e">
        <f ca="1">"3." &amp;mergeValue(A9)</f>
        <v>#NAME?</v>
      </c>
      <c r="G9" s="248" t="s">
        <v>109</v>
      </c>
      <c r="H9" s="249" t="str">
        <f>IF('[1]Перечень тарифов'!F21="","наименование отсутствует","" &amp; '[1]Перечень тарифов'!F21 &amp; "")</f>
        <v>Горячее водоснабжение</v>
      </c>
      <c r="I9" s="250" t="s">
        <v>110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 t="e">
        <f ca="1">"4."&amp;mergeValue(A10)</f>
        <v>#NAME?</v>
      </c>
      <c r="G10" s="248" t="s">
        <v>111</v>
      </c>
      <c r="H10" s="242" t="s">
        <v>112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 t="e">
        <f ca="1">"4."&amp;mergeValue(A11) &amp;"."&amp;mergeValue(B11)</f>
        <v>#NAME?</v>
      </c>
      <c r="G11" s="254" t="s">
        <v>113</v>
      </c>
      <c r="H11" s="249" t="str">
        <f>IF(region_name="","",region_name)</f>
        <v>Вологодская область</v>
      </c>
      <c r="I11" s="250" t="s">
        <v>114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 t="e">
        <f ca="1">"4."&amp;mergeValue(A12) &amp;"."&amp;mergeValue(B12)&amp;"."&amp;mergeValue(C12)</f>
        <v>#NAME?</v>
      </c>
      <c r="G12" s="255" t="s">
        <v>115</v>
      </c>
      <c r="H12" s="249" t="str">
        <f>IF([1]Территории!H13="","","" &amp; [1]Территории!H13 &amp; "")</f>
        <v>Вытегорский муниципальный район</v>
      </c>
      <c r="I12" s="250" t="s">
        <v>116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 t="e">
        <f ca="1">"4."&amp;mergeValue(A13) &amp;"."&amp;mergeValue(B13)&amp;"."&amp;mergeValue(C13)&amp;"."&amp;mergeValue(D13)</f>
        <v>#NAME?</v>
      </c>
      <c r="G13" s="256" t="s">
        <v>117</v>
      </c>
      <c r="H13" s="249" t="str">
        <f>IF([1]Территории!R14="","","" &amp; [1]Территории!R14 &amp; "")</f>
        <v>Город Вытегра (19622101)</v>
      </c>
      <c r="I13" s="257" t="s">
        <v>118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4"/>
      <c r="G14" s="367"/>
      <c r="H14" s="368"/>
      <c r="I14" s="266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119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6" width="64.140625" style="89" customWidth="1"/>
    <col min="7" max="7" width="115.7109375" style="89" customWidth="1"/>
    <col min="8" max="8" width="10.5703125" style="89"/>
    <col min="9" max="10" width="10.5703125" style="93"/>
    <col min="11" max="16384" width="10.5703125" style="89"/>
  </cols>
  <sheetData>
    <row r="1" spans="1:16" hidden="1">
      <c r="M1" s="369"/>
      <c r="N1" s="369"/>
      <c r="P1" s="369"/>
    </row>
    <row r="2" spans="1:16" hidden="1"/>
    <row r="3" spans="1:16" hidden="1"/>
    <row r="4" spans="1:16">
      <c r="C4" s="269"/>
      <c r="D4" s="270"/>
      <c r="E4" s="270"/>
      <c r="F4" s="370"/>
      <c r="G4" s="370"/>
    </row>
    <row r="5" spans="1:16" ht="22.5">
      <c r="C5" s="269"/>
      <c r="D5" s="371" t="s">
        <v>165</v>
      </c>
      <c r="E5" s="371"/>
      <c r="F5" s="371"/>
      <c r="G5" s="372"/>
    </row>
    <row r="6" spans="1:16">
      <c r="C6" s="269"/>
      <c r="D6" s="270"/>
      <c r="E6" s="373"/>
      <c r="F6" s="272"/>
      <c r="G6" s="374"/>
    </row>
    <row r="7" spans="1:16">
      <c r="C7" s="269"/>
      <c r="D7" s="375" t="s">
        <v>101</v>
      </c>
      <c r="E7" s="375"/>
      <c r="F7" s="375"/>
      <c r="G7" s="376" t="s">
        <v>102</v>
      </c>
    </row>
    <row r="8" spans="1:16" ht="15">
      <c r="C8" s="269"/>
      <c r="D8" s="377" t="s">
        <v>59</v>
      </c>
      <c r="E8" s="378" t="s">
        <v>103</v>
      </c>
      <c r="F8" s="378" t="s">
        <v>166</v>
      </c>
      <c r="G8" s="376"/>
    </row>
    <row r="9" spans="1:16">
      <c r="C9" s="269"/>
      <c r="D9" s="197" t="s">
        <v>61</v>
      </c>
      <c r="E9" s="197" t="s">
        <v>62</v>
      </c>
      <c r="F9" s="197" t="s">
        <v>63</v>
      </c>
      <c r="G9" s="197" t="s">
        <v>64</v>
      </c>
    </row>
    <row r="10" spans="1:16" ht="60">
      <c r="A10" s="379"/>
      <c r="C10" s="269"/>
      <c r="D10" s="380">
        <v>1</v>
      </c>
      <c r="E10" s="381" t="s">
        <v>167</v>
      </c>
      <c r="F10" s="382" t="s">
        <v>112</v>
      </c>
      <c r="G10" s="250"/>
    </row>
    <row r="11" spans="1:16" ht="30">
      <c r="A11" s="379"/>
      <c r="C11" s="269"/>
      <c r="D11" s="380" t="s">
        <v>168</v>
      </c>
      <c r="E11" s="383" t="s">
        <v>169</v>
      </c>
      <c r="F11" s="382" t="s">
        <v>112</v>
      </c>
      <c r="G11" s="250"/>
    </row>
    <row r="12" spans="1:16" ht="22.5">
      <c r="A12" s="379"/>
      <c r="C12" s="269"/>
      <c r="D12" s="380" t="s">
        <v>170</v>
      </c>
      <c r="E12" s="384" t="s">
        <v>171</v>
      </c>
      <c r="F12" s="385" t="s">
        <v>172</v>
      </c>
      <c r="G12" s="329" t="s">
        <v>173</v>
      </c>
    </row>
    <row r="13" spans="1:16" ht="22.5">
      <c r="A13" s="386"/>
      <c r="C13" s="387" t="s">
        <v>122</v>
      </c>
      <c r="D13" s="380" t="s">
        <v>174</v>
      </c>
      <c r="E13" s="388" t="s">
        <v>175</v>
      </c>
      <c r="F13" s="385" t="s">
        <v>176</v>
      </c>
      <c r="G13" s="336"/>
    </row>
    <row r="14" spans="1:16">
      <c r="A14" s="379"/>
      <c r="C14" s="269"/>
      <c r="D14" s="389"/>
      <c r="E14" s="390" t="s">
        <v>177</v>
      </c>
      <c r="F14" s="391"/>
      <c r="G14" s="346"/>
    </row>
    <row r="15" spans="1:16" ht="30">
      <c r="A15" s="379"/>
      <c r="C15" s="269"/>
      <c r="D15" s="380" t="s">
        <v>178</v>
      </c>
      <c r="E15" s="383" t="s">
        <v>179</v>
      </c>
      <c r="F15" s="382" t="s">
        <v>112</v>
      </c>
      <c r="G15" s="250"/>
    </row>
    <row r="16" spans="1:16" ht="30">
      <c r="A16" s="379"/>
      <c r="C16" s="269"/>
      <c r="D16" s="380" t="s">
        <v>180</v>
      </c>
      <c r="E16" s="384" t="s">
        <v>179</v>
      </c>
      <c r="F16" s="385" t="s">
        <v>181</v>
      </c>
      <c r="G16" s="329" t="s">
        <v>182</v>
      </c>
    </row>
    <row r="17" spans="1:7" s="89" customFormat="1">
      <c r="A17" s="379"/>
      <c r="B17" s="130"/>
      <c r="C17" s="269"/>
      <c r="D17" s="389"/>
      <c r="E17" s="390" t="s">
        <v>177</v>
      </c>
      <c r="F17" s="391"/>
      <c r="G17" s="346"/>
    </row>
  </sheetData>
  <mergeCells count="5">
    <mergeCell ref="D5:F5"/>
    <mergeCell ref="D7:F7"/>
    <mergeCell ref="G7:G8"/>
    <mergeCell ref="G12:G14"/>
    <mergeCell ref="G16:G17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6 E12:E13 G16 G1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6 F12:F13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f7cb2237-1d80-4dbb-b8ca-0e0e092dc22f"/>
    <hyperlink ref="F13" location="'Форма 1.8'!$F$13" tooltip="Кликните по гиперссылке, чтобы перейти по ссылке на обосновывающие документы или отредактировать её" display="https://portal.eias.ru/Portal/DownloadPage.aspx?type=12&amp;guid=5d0b3a56-509c-474a-abfc-3c075d64b8f3"/>
    <hyperlink ref="F16" location="'Форма 1.8'!$F$16" tooltip="Кликните по гиперссылке, чтобы перейти по ссылке на обосновывающие документы или отредактировать её" display="https://portal.eias.ru/Portal/DownloadPage.aspx?type=12&amp;guid=99af8d27-6257-4ddb-b693-e455c0e9d2ea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5" width="63.42578125" style="89" customWidth="1"/>
    <col min="6" max="6" width="1.7109375" style="89" hidden="1" customWidth="1"/>
    <col min="7" max="8" width="35.7109375" style="89" customWidth="1"/>
    <col min="9" max="9" width="91.5703125" style="89" customWidth="1"/>
    <col min="10" max="10" width="10.5703125" style="89"/>
    <col min="11" max="12" width="10.5703125" style="93"/>
    <col min="13" max="16384" width="10.5703125" style="89"/>
  </cols>
  <sheetData>
    <row r="1" spans="1:29" hidden="1">
      <c r="P1" s="392"/>
      <c r="AC1" s="369"/>
    </row>
    <row r="2" spans="1:29" hidden="1"/>
    <row r="3" spans="1:29" hidden="1"/>
    <row r="4" spans="1:29">
      <c r="C4" s="269"/>
      <c r="D4" s="270"/>
      <c r="E4" s="270"/>
      <c r="F4" s="270"/>
      <c r="G4" s="270"/>
      <c r="H4" s="370"/>
      <c r="I4" s="370"/>
    </row>
    <row r="5" spans="1:29">
      <c r="C5" s="269"/>
      <c r="D5" s="371" t="s">
        <v>183</v>
      </c>
      <c r="E5" s="371"/>
      <c r="F5" s="371"/>
      <c r="G5" s="371"/>
      <c r="H5" s="371"/>
      <c r="I5" s="393"/>
    </row>
    <row r="6" spans="1:29">
      <c r="C6" s="269"/>
      <c r="D6" s="270"/>
      <c r="E6" s="373"/>
      <c r="F6" s="373"/>
      <c r="G6" s="373"/>
      <c r="H6" s="272"/>
      <c r="I6" s="374"/>
    </row>
    <row r="7" spans="1:29">
      <c r="C7" s="269"/>
      <c r="D7" s="375" t="s">
        <v>101</v>
      </c>
      <c r="E7" s="375"/>
      <c r="F7" s="375"/>
      <c r="G7" s="375"/>
      <c r="H7" s="375"/>
      <c r="I7" s="376" t="s">
        <v>102</v>
      </c>
    </row>
    <row r="8" spans="1:29" ht="15">
      <c r="C8" s="269"/>
      <c r="D8" s="377" t="s">
        <v>59</v>
      </c>
      <c r="E8" s="378" t="s">
        <v>103</v>
      </c>
      <c r="F8" s="378"/>
      <c r="G8" s="378" t="s">
        <v>104</v>
      </c>
      <c r="H8" s="378" t="s">
        <v>166</v>
      </c>
      <c r="I8" s="376"/>
    </row>
    <row r="9" spans="1:29">
      <c r="C9" s="269"/>
      <c r="D9" s="197" t="s">
        <v>61</v>
      </c>
      <c r="E9" s="197" t="s">
        <v>62</v>
      </c>
      <c r="F9" s="197"/>
      <c r="G9" s="197" t="s">
        <v>63</v>
      </c>
      <c r="H9" s="197" t="s">
        <v>64</v>
      </c>
      <c r="I9" s="197" t="s">
        <v>65</v>
      </c>
    </row>
    <row r="10" spans="1:29" ht="15">
      <c r="A10" s="379"/>
      <c r="C10" s="269"/>
      <c r="D10" s="380">
        <v>1</v>
      </c>
      <c r="E10" s="394" t="s">
        <v>184</v>
      </c>
      <c r="F10" s="394"/>
      <c r="G10" s="394"/>
      <c r="H10" s="394"/>
      <c r="I10" s="395"/>
    </row>
    <row r="11" spans="1:29" ht="15">
      <c r="A11" s="379"/>
      <c r="C11" s="269"/>
      <c r="D11" s="380" t="s">
        <v>168</v>
      </c>
      <c r="E11" s="383" t="s">
        <v>185</v>
      </c>
      <c r="F11" s="382"/>
      <c r="G11" s="396" t="s">
        <v>186</v>
      </c>
      <c r="H11" s="382" t="s">
        <v>112</v>
      </c>
      <c r="I11" s="250" t="s">
        <v>187</v>
      </c>
    </row>
    <row r="12" spans="1:29" ht="56.25">
      <c r="A12" s="379"/>
      <c r="C12" s="269"/>
      <c r="D12" s="380" t="s">
        <v>178</v>
      </c>
      <c r="E12" s="383" t="s">
        <v>188</v>
      </c>
      <c r="F12" s="382"/>
      <c r="G12" s="397" t="s">
        <v>189</v>
      </c>
      <c r="H12" s="385" t="s">
        <v>190</v>
      </c>
      <c r="I12" s="257" t="s">
        <v>191</v>
      </c>
    </row>
    <row r="13" spans="1:29" ht="33.75">
      <c r="A13" s="379"/>
      <c r="B13" s="130">
        <v>3</v>
      </c>
      <c r="C13" s="269"/>
      <c r="D13" s="380">
        <v>2</v>
      </c>
      <c r="E13" s="398" t="s">
        <v>192</v>
      </c>
      <c r="F13" s="382"/>
      <c r="G13" s="382" t="s">
        <v>112</v>
      </c>
      <c r="H13" s="385" t="s">
        <v>193</v>
      </c>
      <c r="I13" s="399" t="s">
        <v>194</v>
      </c>
    </row>
    <row r="14" spans="1:29" ht="15">
      <c r="A14" s="379"/>
      <c r="C14" s="269"/>
      <c r="D14" s="380">
        <v>3</v>
      </c>
      <c r="E14" s="400" t="s">
        <v>195</v>
      </c>
      <c r="F14" s="400"/>
      <c r="G14" s="400"/>
      <c r="H14" s="400"/>
      <c r="I14" s="310"/>
    </row>
    <row r="15" spans="1:29" ht="33.75">
      <c r="A15" s="379"/>
      <c r="C15" s="269"/>
      <c r="D15" s="380" t="s">
        <v>196</v>
      </c>
      <c r="E15" s="401" t="s">
        <v>197</v>
      </c>
      <c r="F15" s="382"/>
      <c r="G15" s="382" t="s">
        <v>112</v>
      </c>
      <c r="H15" s="385" t="s">
        <v>193</v>
      </c>
      <c r="I15" s="329" t="s">
        <v>198</v>
      </c>
    </row>
    <row r="16" spans="1:29">
      <c r="A16" s="379"/>
      <c r="C16" s="269"/>
      <c r="D16" s="389"/>
      <c r="E16" s="402" t="s">
        <v>177</v>
      </c>
      <c r="F16" s="390"/>
      <c r="G16" s="390"/>
      <c r="H16" s="391"/>
      <c r="I16" s="346"/>
    </row>
    <row r="17" spans="1:12" ht="15">
      <c r="A17" s="379"/>
      <c r="B17" s="130">
        <v>3</v>
      </c>
      <c r="C17" s="269"/>
      <c r="D17" s="380">
        <v>4</v>
      </c>
      <c r="E17" s="400" t="s">
        <v>199</v>
      </c>
      <c r="F17" s="400"/>
      <c r="G17" s="400"/>
      <c r="H17" s="400"/>
      <c r="I17" s="310"/>
    </row>
    <row r="18" spans="1:12" ht="135">
      <c r="A18" s="379"/>
      <c r="C18" s="269"/>
      <c r="D18" s="380" t="s">
        <v>200</v>
      </c>
      <c r="E18" s="403" t="s">
        <v>201</v>
      </c>
      <c r="F18" s="382"/>
      <c r="G18" s="397" t="s">
        <v>202</v>
      </c>
      <c r="H18" s="382" t="s">
        <v>112</v>
      </c>
      <c r="I18" s="329" t="s">
        <v>203</v>
      </c>
    </row>
    <row r="19" spans="1:12" ht="105">
      <c r="A19" s="379"/>
      <c r="C19" s="387" t="s">
        <v>122</v>
      </c>
      <c r="D19" s="380" t="s">
        <v>204</v>
      </c>
      <c r="E19" s="403" t="str">
        <f>E18</f>
        <v>наименование НПА</v>
      </c>
      <c r="F19" s="382" t="s">
        <v>112</v>
      </c>
      <c r="G19" s="397" t="s">
        <v>205</v>
      </c>
      <c r="H19" s="382" t="s">
        <v>112</v>
      </c>
      <c r="I19" s="336"/>
    </row>
    <row r="20" spans="1:12" ht="30">
      <c r="A20" s="379"/>
      <c r="C20" s="387" t="s">
        <v>122</v>
      </c>
      <c r="D20" s="380" t="s">
        <v>206</v>
      </c>
      <c r="E20" s="403" t="str">
        <f>E19</f>
        <v>наименование НПА</v>
      </c>
      <c r="F20" s="382" t="s">
        <v>112</v>
      </c>
      <c r="G20" s="397" t="s">
        <v>207</v>
      </c>
      <c r="H20" s="382" t="s">
        <v>112</v>
      </c>
      <c r="I20" s="336"/>
    </row>
    <row r="21" spans="1:12">
      <c r="A21" s="379"/>
      <c r="C21" s="269"/>
      <c r="D21" s="389"/>
      <c r="E21" s="402" t="s">
        <v>177</v>
      </c>
      <c r="F21" s="390"/>
      <c r="G21" s="390"/>
      <c r="H21" s="391"/>
      <c r="I21" s="346"/>
    </row>
    <row r="22" spans="1:12" ht="15">
      <c r="A22" s="379"/>
      <c r="B22" s="130">
        <v>3</v>
      </c>
      <c r="C22" s="269"/>
      <c r="D22" s="380">
        <v>5</v>
      </c>
      <c r="E22" s="400" t="s">
        <v>208</v>
      </c>
      <c r="F22" s="400"/>
      <c r="G22" s="400"/>
      <c r="H22" s="400"/>
      <c r="I22" s="310"/>
    </row>
    <row r="23" spans="1:12" ht="15">
      <c r="A23" s="379"/>
      <c r="C23" s="269"/>
      <c r="D23" s="380" t="s">
        <v>209</v>
      </c>
      <c r="E23" s="404" t="s">
        <v>210</v>
      </c>
      <c r="F23" s="404"/>
      <c r="G23" s="404"/>
      <c r="H23" s="404"/>
      <c r="I23" s="310"/>
    </row>
    <row r="24" spans="1:12" ht="15">
      <c r="A24" s="379"/>
      <c r="C24" s="269"/>
      <c r="D24" s="380" t="s">
        <v>211</v>
      </c>
      <c r="E24" s="405" t="s">
        <v>212</v>
      </c>
      <c r="F24" s="382"/>
      <c r="G24" s="397" t="s">
        <v>213</v>
      </c>
      <c r="H24" s="382" t="s">
        <v>112</v>
      </c>
      <c r="I24" s="329" t="s">
        <v>214</v>
      </c>
    </row>
    <row r="25" spans="1:12">
      <c r="A25" s="379"/>
      <c r="C25" s="269"/>
      <c r="D25" s="389"/>
      <c r="E25" s="390" t="s">
        <v>177</v>
      </c>
      <c r="F25" s="406"/>
      <c r="G25" s="406"/>
      <c r="H25" s="391"/>
      <c r="I25" s="346"/>
    </row>
    <row r="26" spans="1:12" ht="15">
      <c r="A26" s="379"/>
      <c r="C26" s="269"/>
      <c r="D26" s="380" t="s">
        <v>215</v>
      </c>
      <c r="E26" s="404" t="s">
        <v>216</v>
      </c>
      <c r="F26" s="404"/>
      <c r="G26" s="404"/>
      <c r="H26" s="404"/>
      <c r="I26" s="310"/>
    </row>
    <row r="27" spans="1:12" ht="30">
      <c r="A27" s="379"/>
      <c r="C27" s="269"/>
      <c r="D27" s="380" t="s">
        <v>217</v>
      </c>
      <c r="E27" s="405" t="s">
        <v>218</v>
      </c>
      <c r="F27" s="382"/>
      <c r="G27" s="397" t="s">
        <v>219</v>
      </c>
      <c r="H27" s="382" t="s">
        <v>112</v>
      </c>
      <c r="I27" s="329" t="s">
        <v>220</v>
      </c>
    </row>
    <row r="28" spans="1:12">
      <c r="A28" s="379"/>
      <c r="C28" s="269"/>
      <c r="D28" s="389"/>
      <c r="E28" s="390" t="s">
        <v>177</v>
      </c>
      <c r="F28" s="406"/>
      <c r="G28" s="406"/>
      <c r="H28" s="391"/>
      <c r="I28" s="346"/>
    </row>
    <row r="29" spans="1:12" ht="15">
      <c r="A29" s="379"/>
      <c r="C29" s="269"/>
      <c r="D29" s="380" t="s">
        <v>221</v>
      </c>
      <c r="E29" s="404" t="s">
        <v>222</v>
      </c>
      <c r="F29" s="404"/>
      <c r="G29" s="404"/>
      <c r="H29" s="404"/>
      <c r="I29" s="310"/>
    </row>
    <row r="30" spans="1:12" ht="15">
      <c r="A30" s="379"/>
      <c r="C30" s="269"/>
      <c r="D30" s="380" t="s">
        <v>223</v>
      </c>
      <c r="E30" s="405" t="s">
        <v>224</v>
      </c>
      <c r="F30" s="382"/>
      <c r="G30" s="407" t="s">
        <v>225</v>
      </c>
      <c r="H30" s="382" t="s">
        <v>112</v>
      </c>
      <c r="I30" s="329" t="s">
        <v>226</v>
      </c>
      <c r="L30" s="93" t="s">
        <v>225</v>
      </c>
    </row>
    <row r="31" spans="1:12">
      <c r="A31" s="379"/>
      <c r="C31" s="269"/>
      <c r="D31" s="389"/>
      <c r="E31" s="390" t="s">
        <v>177</v>
      </c>
      <c r="F31" s="406"/>
      <c r="G31" s="406"/>
      <c r="H31" s="391"/>
      <c r="I31" s="346"/>
    </row>
    <row r="32" spans="1:12" ht="15">
      <c r="A32" s="379"/>
      <c r="B32" s="130">
        <v>3</v>
      </c>
      <c r="C32" s="269"/>
      <c r="D32" s="380" t="s">
        <v>66</v>
      </c>
      <c r="E32" s="400" t="s">
        <v>227</v>
      </c>
      <c r="F32" s="400"/>
      <c r="G32" s="400"/>
      <c r="H32" s="400"/>
      <c r="I32" s="310"/>
    </row>
    <row r="33" spans="1:12" ht="33.75">
      <c r="A33" s="379"/>
      <c r="C33" s="269"/>
      <c r="D33" s="380" t="s">
        <v>228</v>
      </c>
      <c r="E33" s="401" t="s">
        <v>189</v>
      </c>
      <c r="F33" s="382"/>
      <c r="G33" s="382" t="s">
        <v>112</v>
      </c>
      <c r="H33" s="385" t="s">
        <v>193</v>
      </c>
      <c r="I33" s="329" t="s">
        <v>198</v>
      </c>
    </row>
    <row r="34" spans="1:12">
      <c r="A34" s="379"/>
      <c r="C34" s="269"/>
      <c r="D34" s="389"/>
      <c r="E34" s="402" t="s">
        <v>177</v>
      </c>
      <c r="F34" s="406"/>
      <c r="G34" s="406"/>
      <c r="H34" s="391"/>
      <c r="I34" s="346"/>
    </row>
    <row r="35" spans="1:12" s="408" customFormat="1" ht="11.25">
      <c r="A35" s="379"/>
      <c r="K35" s="409"/>
      <c r="L35" s="409"/>
    </row>
    <row r="36" spans="1:12">
      <c r="D36" s="410">
        <v>1</v>
      </c>
      <c r="E36" s="265" t="s">
        <v>229</v>
      </c>
      <c r="F36" s="265"/>
      <c r="G36" s="265"/>
      <c r="H36" s="265"/>
      <c r="I36" s="265"/>
    </row>
  </sheetData>
  <mergeCells count="18">
    <mergeCell ref="I27:I28"/>
    <mergeCell ref="E29:H29"/>
    <mergeCell ref="I30:I31"/>
    <mergeCell ref="E32:H32"/>
    <mergeCell ref="I33:I34"/>
    <mergeCell ref="E36:I36"/>
    <mergeCell ref="E17:H17"/>
    <mergeCell ref="I18:I21"/>
    <mergeCell ref="E22:H22"/>
    <mergeCell ref="E23:H23"/>
    <mergeCell ref="I24:I25"/>
    <mergeCell ref="E26:H26"/>
    <mergeCell ref="D5:H5"/>
    <mergeCell ref="D7:H7"/>
    <mergeCell ref="I7:I8"/>
    <mergeCell ref="E10:H10"/>
    <mergeCell ref="E14:H14"/>
    <mergeCell ref="I15:I16"/>
  </mergeCells>
  <dataValidations count="4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30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12:I13 E24 I27 E30 E15 I18 G24 G27 E18 I33 E27 E33 I15 G12 I24 I30 E12 G18:G20">
      <formula1>900</formula1>
    </dataValidation>
  </dataValidations>
  <hyperlinks>
    <hyperlink ref="H12" location="'Форма 1.9'!$H$12" tooltip="Кликните по гиперссылке, чтобы перейти по гиперссылке или отредактировать её" display="https://portal.eias.ru/Portal/DownloadPage.aspx?type=12&amp;guid=1d69ae48-9cc9-4b4a-aac4-187f45c3c934"/>
    <hyperlink ref="H13" location="'Форма 1.9'!$H$13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15" location="'Форма 1.9'!$H$15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33" location="'Форма 1.9'!$H$33" tooltip="Кликните по гиперссылке, чтобы перейти по гиперссылке или отредактировать её" display="https://portal.eias.ru/Portal/DownloadPage.aspx?type=12&amp;guid=fbf6e9d0-777f-4099-957d-97c797ad7fa9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2020-12-24T09:44:28Z</dcterms:created>
  <dcterms:modified xsi:type="dcterms:W3CDTF">2020-12-24T09:46:27Z</dcterms:modified>
</cp:coreProperties>
</file>