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8195" windowHeight="11460" firstSheet="1" activeTab="7"/>
  </bookViews>
  <sheets>
    <sheet name="7.1 без НДС" sheetId="2" state="hidden" r:id="rId1"/>
    <sheet name="6.1" sheetId="8" r:id="rId2"/>
    <sheet name="6.2" sheetId="9" r:id="rId3"/>
    <sheet name="6.3" sheetId="10" r:id="rId4"/>
    <sheet name="7.1" sheetId="1" r:id="rId5"/>
    <sheet name="7.2" sheetId="3" r:id="rId6"/>
    <sheet name="8" sheetId="4" r:id="rId7"/>
    <sheet name="9" sheetId="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1" hidden="1">'6.1'!$A$12:$IB$91</definedName>
    <definedName name="_xlnm._FilterDatabase" localSheetId="4" hidden="1">'7.1'!$A$12:$IB$91</definedName>
    <definedName name="_xlnm.Print_Titles" localSheetId="1">'6.1'!$10:$12</definedName>
    <definedName name="_xlnm.Print_Titles" localSheetId="4">'7.1'!$10:$12</definedName>
    <definedName name="_xlnm.Print_Titles" localSheetId="5">'7.2'!$10:$12</definedName>
    <definedName name="_xlnm.Print_Area" localSheetId="1">'6.1'!$A$1:$W$99</definedName>
    <definedName name="_xlnm.Print_Area" localSheetId="3">'6.3'!$A$1:$FI$29</definedName>
    <definedName name="_xlnm.Print_Area" localSheetId="4">'7.1'!$A$1:$W$99</definedName>
    <definedName name="_xlnm.Print_Area" localSheetId="0">'7.1 без НДС'!$A$1:$W$106</definedName>
    <definedName name="_xlnm.Print_Area" localSheetId="7">'9'!$A$1:$FI$29</definedName>
  </definedNames>
  <calcPr calcId="145621"/>
</workbook>
</file>

<file path=xl/calcChain.xml><?xml version="1.0" encoding="utf-8"?>
<calcChain xmlns="http://schemas.openxmlformats.org/spreadsheetml/2006/main">
  <c r="D4" i="2" l="1"/>
  <c r="D68" i="2"/>
  <c r="N22" i="2" l="1"/>
  <c r="O13" i="2" l="1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31" i="2"/>
  <c r="O32" i="2"/>
  <c r="O33" i="2"/>
  <c r="O34" i="2"/>
  <c r="O35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74" i="2"/>
  <c r="O75" i="2"/>
  <c r="O76" i="2"/>
  <c r="O77" i="2"/>
  <c r="O78" i="2"/>
  <c r="O79" i="2"/>
  <c r="O80" i="2"/>
  <c r="O84" i="2"/>
  <c r="O85" i="2"/>
  <c r="O86" i="2"/>
  <c r="O87" i="2"/>
  <c r="O88" i="2"/>
  <c r="O89" i="2"/>
  <c r="O90" i="2"/>
  <c r="N16" i="2"/>
  <c r="N17" i="2"/>
  <c r="N18" i="2"/>
  <c r="N19" i="2"/>
  <c r="N20" i="2"/>
  <c r="N21" i="2"/>
  <c r="N23" i="2"/>
  <c r="N24" i="2"/>
  <c r="N25" i="2"/>
  <c r="N26" i="2"/>
  <c r="N27" i="2"/>
  <c r="N28" i="2"/>
  <c r="N31" i="2"/>
  <c r="N32" i="2"/>
  <c r="N33" i="2"/>
  <c r="N34" i="2"/>
  <c r="N35" i="2"/>
  <c r="N41" i="2"/>
  <c r="N42" i="2"/>
  <c r="N43" i="2"/>
  <c r="N44" i="2"/>
  <c r="N45" i="2"/>
  <c r="N46" i="2"/>
  <c r="N47" i="2"/>
  <c r="N51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74" i="2"/>
  <c r="N75" i="2"/>
  <c r="N76" i="2"/>
  <c r="N77" i="2"/>
  <c r="N78" i="2"/>
  <c r="N79" i="2"/>
  <c r="N80" i="2"/>
  <c r="N84" i="2"/>
  <c r="N85" i="2"/>
  <c r="N86" i="2"/>
  <c r="N87" i="2"/>
  <c r="N88" i="2"/>
  <c r="N89" i="2"/>
  <c r="N90" i="2"/>
  <c r="T90" i="2"/>
  <c r="S90" i="2"/>
  <c r="R90" i="2"/>
  <c r="T89" i="2"/>
  <c r="S89" i="2"/>
  <c r="R89" i="2"/>
  <c r="T88" i="2"/>
  <c r="S88" i="2"/>
  <c r="R88" i="2"/>
  <c r="T87" i="2"/>
  <c r="S87" i="2"/>
  <c r="R87" i="2"/>
  <c r="T86" i="2"/>
  <c r="S86" i="2"/>
  <c r="R86" i="2"/>
  <c r="T85" i="2"/>
  <c r="S85" i="2"/>
  <c r="R85" i="2"/>
  <c r="T84" i="2"/>
  <c r="S84" i="2"/>
  <c r="R84" i="2"/>
  <c r="T80" i="2"/>
  <c r="S80" i="2"/>
  <c r="R80" i="2"/>
  <c r="T79" i="2"/>
  <c r="S79" i="2"/>
  <c r="R79" i="2"/>
  <c r="T78" i="2"/>
  <c r="S78" i="2"/>
  <c r="R78" i="2"/>
  <c r="T77" i="2"/>
  <c r="S77" i="2"/>
  <c r="R77" i="2"/>
  <c r="T76" i="2"/>
  <c r="S76" i="2"/>
  <c r="R76" i="2"/>
  <c r="T75" i="2"/>
  <c r="S75" i="2"/>
  <c r="R75" i="2"/>
  <c r="T74" i="2"/>
  <c r="S74" i="2"/>
  <c r="R74" i="2"/>
  <c r="T68" i="2"/>
  <c r="T67" i="2"/>
  <c r="S67" i="2"/>
  <c r="R67" i="2"/>
  <c r="T66" i="2"/>
  <c r="S66" i="2"/>
  <c r="R66" i="2"/>
  <c r="T65" i="2"/>
  <c r="S65" i="2"/>
  <c r="R65" i="2"/>
  <c r="T64" i="2"/>
  <c r="S64" i="2"/>
  <c r="R64" i="2"/>
  <c r="T63" i="2"/>
  <c r="S63" i="2"/>
  <c r="R63" i="2"/>
  <c r="T62" i="2"/>
  <c r="S62" i="2"/>
  <c r="R62" i="2"/>
  <c r="T61" i="2"/>
  <c r="S61" i="2"/>
  <c r="R61" i="2"/>
  <c r="T60" i="2"/>
  <c r="S60" i="2"/>
  <c r="R60" i="2"/>
  <c r="T59" i="2"/>
  <c r="S59" i="2"/>
  <c r="R59" i="2"/>
  <c r="T58" i="2"/>
  <c r="S58" i="2"/>
  <c r="R58" i="2"/>
  <c r="T57" i="2"/>
  <c r="S57" i="2"/>
  <c r="R57" i="2"/>
  <c r="T56" i="2"/>
  <c r="S56" i="2"/>
  <c r="R56" i="2"/>
  <c r="T55" i="2"/>
  <c r="S55" i="2"/>
  <c r="R55" i="2"/>
  <c r="T54" i="2"/>
  <c r="S54" i="2"/>
  <c r="R54" i="2"/>
  <c r="T53" i="2"/>
  <c r="S53" i="2"/>
  <c r="R53" i="2"/>
  <c r="T52" i="2"/>
  <c r="T51" i="2"/>
  <c r="S51" i="2"/>
  <c r="R51" i="2"/>
  <c r="T49" i="2"/>
  <c r="T48" i="2"/>
  <c r="T47" i="2"/>
  <c r="S47" i="2"/>
  <c r="R47" i="2"/>
  <c r="T46" i="2"/>
  <c r="S46" i="2"/>
  <c r="R46" i="2"/>
  <c r="T45" i="2"/>
  <c r="S45" i="2"/>
  <c r="R45" i="2"/>
  <c r="T44" i="2"/>
  <c r="S44" i="2"/>
  <c r="R44" i="2"/>
  <c r="T43" i="2"/>
  <c r="S43" i="2"/>
  <c r="R43" i="2"/>
  <c r="T42" i="2"/>
  <c r="S42" i="2"/>
  <c r="R42" i="2"/>
  <c r="T41" i="2"/>
  <c r="S41" i="2"/>
  <c r="R41" i="2"/>
  <c r="T39" i="2"/>
  <c r="T38" i="2"/>
  <c r="T37" i="2"/>
  <c r="T36" i="2"/>
  <c r="T35" i="2"/>
  <c r="S35" i="2"/>
  <c r="R35" i="2"/>
  <c r="T34" i="2"/>
  <c r="S34" i="2"/>
  <c r="R34" i="2"/>
  <c r="T33" i="2"/>
  <c r="S33" i="2"/>
  <c r="R33" i="2"/>
  <c r="T32" i="2"/>
  <c r="S32" i="2"/>
  <c r="R32" i="2"/>
  <c r="T31" i="2"/>
  <c r="S31" i="2"/>
  <c r="R31" i="2"/>
  <c r="T29" i="2"/>
  <c r="T28" i="2"/>
  <c r="S28" i="2"/>
  <c r="R28" i="2"/>
  <c r="T27" i="2"/>
  <c r="S27" i="2"/>
  <c r="R27" i="2"/>
  <c r="T26" i="2"/>
  <c r="S26" i="2"/>
  <c r="R26" i="2"/>
  <c r="T25" i="2"/>
  <c r="S25" i="2"/>
  <c r="R25" i="2"/>
  <c r="T24" i="2"/>
  <c r="S24" i="2"/>
  <c r="R24" i="2"/>
  <c r="T23" i="2"/>
  <c r="S23" i="2"/>
  <c r="R23" i="2"/>
  <c r="T22" i="2"/>
  <c r="S22" i="2"/>
  <c r="R22" i="2"/>
  <c r="T21" i="2"/>
  <c r="S21" i="2"/>
  <c r="R21" i="2"/>
  <c r="T20" i="2"/>
  <c r="S20" i="2"/>
  <c r="R20" i="2"/>
  <c r="T19" i="2"/>
  <c r="S19" i="2"/>
  <c r="R19" i="2"/>
  <c r="T18" i="2"/>
  <c r="S18" i="2"/>
  <c r="R18" i="2"/>
  <c r="T17" i="2"/>
  <c r="S17" i="2"/>
  <c r="R17" i="2"/>
  <c r="T16" i="2"/>
  <c r="S16" i="2"/>
  <c r="R16" i="2"/>
  <c r="M40" i="2"/>
  <c r="K30" i="2" l="1"/>
  <c r="I73" i="2"/>
  <c r="M48" i="2"/>
  <c r="L39" i="2"/>
  <c r="L38" i="2"/>
  <c r="L20" i="2"/>
  <c r="L16" i="2" l="1"/>
  <c r="L17" i="2"/>
  <c r="L18" i="2"/>
  <c r="L19" i="2"/>
  <c r="L21" i="2"/>
  <c r="L22" i="2"/>
  <c r="L23" i="2"/>
  <c r="L24" i="2"/>
  <c r="L25" i="2"/>
  <c r="L26" i="2"/>
  <c r="L27" i="2"/>
  <c r="L28" i="2"/>
  <c r="L29" i="2"/>
  <c r="L31" i="2"/>
  <c r="L32" i="2"/>
  <c r="L33" i="2"/>
  <c r="L34" i="2"/>
  <c r="L35" i="2"/>
  <c r="L36" i="2"/>
  <c r="L37" i="2"/>
  <c r="L41" i="2"/>
  <c r="L42" i="2"/>
  <c r="L43" i="2"/>
  <c r="L44" i="2"/>
  <c r="L45" i="2"/>
  <c r="L46" i="2"/>
  <c r="L47" i="2"/>
  <c r="L48" i="2"/>
  <c r="L49" i="2"/>
  <c r="L51" i="2"/>
  <c r="L52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74" i="2"/>
  <c r="L75" i="2"/>
  <c r="L76" i="2"/>
  <c r="L77" i="2"/>
  <c r="L78" i="2"/>
  <c r="L79" i="2"/>
  <c r="L80" i="2"/>
  <c r="L85" i="2"/>
  <c r="L86" i="2"/>
  <c r="L87" i="2"/>
  <c r="L88" i="2"/>
  <c r="L89" i="2"/>
  <c r="L90" i="2"/>
  <c r="J90" i="2"/>
  <c r="H90" i="2"/>
  <c r="J72" i="2"/>
  <c r="J71" i="2"/>
  <c r="H72" i="2" l="1"/>
  <c r="H71" i="2"/>
  <c r="H70" i="2" l="1"/>
  <c r="I29" i="2" l="1"/>
  <c r="G29" i="2"/>
  <c r="G15" i="2" l="1"/>
  <c r="I15" i="2"/>
  <c r="K29" i="2" l="1"/>
  <c r="K15" i="2" l="1"/>
  <c r="K90" i="2" l="1"/>
  <c r="D82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1" i="2"/>
  <c r="E32" i="2"/>
  <c r="E33" i="2"/>
  <c r="E34" i="2"/>
  <c r="E35" i="2"/>
  <c r="E41" i="2"/>
  <c r="E42" i="2"/>
  <c r="E43" i="2"/>
  <c r="E44" i="2"/>
  <c r="E45" i="2"/>
  <c r="E46" i="2"/>
  <c r="E47" i="2"/>
  <c r="E51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74" i="2"/>
  <c r="E75" i="2"/>
  <c r="E76" i="2"/>
  <c r="E77" i="2"/>
  <c r="E78" i="2"/>
  <c r="E79" i="2"/>
  <c r="E80" i="2"/>
  <c r="E85" i="2"/>
  <c r="E86" i="2"/>
  <c r="E87" i="2"/>
  <c r="E88" i="2"/>
  <c r="E89" i="2"/>
  <c r="E90" i="2"/>
  <c r="F13" i="2" l="1"/>
  <c r="G13" i="2"/>
  <c r="I13" i="2"/>
  <c r="D14" i="2"/>
  <c r="F15" i="2"/>
  <c r="F30" i="2"/>
  <c r="G36" i="2"/>
  <c r="G37" i="2"/>
  <c r="F40" i="2"/>
  <c r="G48" i="2"/>
  <c r="G49" i="2"/>
  <c r="F50" i="2"/>
  <c r="M50" i="2"/>
  <c r="G52" i="2"/>
  <c r="F53" i="2"/>
  <c r="G53" i="2"/>
  <c r="K53" i="2" s="1"/>
  <c r="I53" i="2"/>
  <c r="M53" i="2"/>
  <c r="G68" i="2"/>
  <c r="F70" i="2"/>
  <c r="D71" i="2"/>
  <c r="G71" i="2"/>
  <c r="I71" i="2"/>
  <c r="D72" i="2"/>
  <c r="G72" i="2"/>
  <c r="D73" i="2"/>
  <c r="F73" i="2"/>
  <c r="H73" i="2" s="1"/>
  <c r="J73" i="2" s="1"/>
  <c r="G73" i="2"/>
  <c r="K73" i="2" s="1"/>
  <c r="D80" i="2"/>
  <c r="F82" i="2"/>
  <c r="G82" i="2"/>
  <c r="D83" i="2"/>
  <c r="F83" i="2"/>
  <c r="J83" i="2" s="1"/>
  <c r="G83" i="2"/>
  <c r="D84" i="2"/>
  <c r="F84" i="2"/>
  <c r="G84" i="2"/>
  <c r="I84" i="2"/>
  <c r="M84" i="2"/>
  <c r="G50" i="2" l="1"/>
  <c r="H30" i="2"/>
  <c r="L83" i="2"/>
  <c r="L72" i="2"/>
  <c r="L71" i="2"/>
  <c r="H50" i="2"/>
  <c r="J50" i="2" s="1"/>
  <c r="J30" i="2"/>
  <c r="J84" i="2"/>
  <c r="L84" i="2" s="1"/>
  <c r="H82" i="2"/>
  <c r="H53" i="2"/>
  <c r="J53" i="2" s="1"/>
  <c r="H40" i="2"/>
  <c r="J40" i="2" s="1"/>
  <c r="L40" i="2" s="1"/>
  <c r="H15" i="2"/>
  <c r="J15" i="2" s="1"/>
  <c r="J13" i="2"/>
  <c r="L13" i="2" s="1"/>
  <c r="K84" i="2"/>
  <c r="F81" i="2"/>
  <c r="I82" i="2"/>
  <c r="I81" i="2" s="1"/>
  <c r="K13" i="2"/>
  <c r="I83" i="2"/>
  <c r="J70" i="2"/>
  <c r="E53" i="2"/>
  <c r="D81" i="2"/>
  <c r="I72" i="2"/>
  <c r="F69" i="2"/>
  <c r="F14" i="2"/>
  <c r="G70" i="2"/>
  <c r="D70" i="2"/>
  <c r="L70" i="2" s="1"/>
  <c r="G40" i="2"/>
  <c r="G30" i="2"/>
  <c r="G81" i="2"/>
  <c r="D69" i="2"/>
  <c r="I68" i="2"/>
  <c r="K68" i="2" s="1"/>
  <c r="I52" i="2"/>
  <c r="I49" i="2"/>
  <c r="I48" i="2"/>
  <c r="I37" i="2"/>
  <c r="I36" i="2"/>
  <c r="I30" i="2" l="1"/>
  <c r="R52" i="2"/>
  <c r="R49" i="2"/>
  <c r="R48" i="2"/>
  <c r="R13" i="2"/>
  <c r="L50" i="2"/>
  <c r="H69" i="2"/>
  <c r="L15" i="2"/>
  <c r="L53" i="2"/>
  <c r="H81" i="2"/>
  <c r="J82" i="2"/>
  <c r="L82" i="2" s="1"/>
  <c r="L30" i="2"/>
  <c r="I70" i="2"/>
  <c r="E84" i="2"/>
  <c r="E48" i="2"/>
  <c r="G14" i="2"/>
  <c r="J69" i="2"/>
  <c r="L69" i="2" s="1"/>
  <c r="E13" i="2"/>
  <c r="E49" i="2"/>
  <c r="F12" i="2"/>
  <c r="J81" i="2"/>
  <c r="E52" i="2"/>
  <c r="G69" i="2"/>
  <c r="G12" i="2" s="1"/>
  <c r="H14" i="2"/>
  <c r="I40" i="2"/>
  <c r="I50" i="2"/>
  <c r="D12" i="2"/>
  <c r="N52" i="2" l="1"/>
  <c r="S52" i="2"/>
  <c r="N48" i="2"/>
  <c r="S48" i="2"/>
  <c r="N49" i="2"/>
  <c r="S49" i="2"/>
  <c r="N13" i="2"/>
  <c r="S13" i="2"/>
  <c r="T13" i="2"/>
  <c r="L73" i="2"/>
  <c r="L81" i="2"/>
  <c r="D3" i="2"/>
  <c r="I69" i="2"/>
  <c r="K50" i="2"/>
  <c r="G3" i="2"/>
  <c r="J14" i="2"/>
  <c r="L14" i="2" s="1"/>
  <c r="F3" i="2"/>
  <c r="K40" i="2"/>
  <c r="H12" i="2"/>
  <c r="H3" i="2" s="1"/>
  <c r="I14" i="2"/>
  <c r="R40" i="2" l="1"/>
  <c r="R50" i="2"/>
  <c r="K14" i="2"/>
  <c r="J12" i="2"/>
  <c r="J3" i="2" s="1"/>
  <c r="E40" i="2"/>
  <c r="H1" i="2"/>
  <c r="J1" i="2" s="1"/>
  <c r="E50" i="2"/>
  <c r="I12" i="2"/>
  <c r="N50" i="2" l="1"/>
  <c r="S50" i="2"/>
  <c r="T50" i="2"/>
  <c r="N40" i="2"/>
  <c r="S40" i="2"/>
  <c r="T40" i="2"/>
  <c r="L12" i="2"/>
  <c r="L3" i="2" s="1"/>
  <c r="I3" i="2"/>
  <c r="I1" i="2"/>
  <c r="L1" i="2" l="1"/>
  <c r="K72" i="2" l="1"/>
  <c r="K71" i="2"/>
  <c r="K70" i="2" l="1"/>
  <c r="K69" i="2" l="1"/>
  <c r="M68" i="2" l="1"/>
  <c r="M72" i="2"/>
  <c r="M73" i="2"/>
  <c r="M71" i="2"/>
  <c r="M39" i="2"/>
  <c r="M38" i="2"/>
  <c r="M29" i="2"/>
  <c r="M37" i="2"/>
  <c r="M36" i="2"/>
  <c r="K82" i="2"/>
  <c r="P3" i="2" l="1"/>
  <c r="E68" i="2"/>
  <c r="R68" i="2"/>
  <c r="O68" i="2"/>
  <c r="O36" i="2"/>
  <c r="M30" i="2"/>
  <c r="R36" i="2"/>
  <c r="E36" i="2"/>
  <c r="E37" i="2"/>
  <c r="R37" i="2"/>
  <c r="O37" i="2"/>
  <c r="E38" i="2"/>
  <c r="O38" i="2"/>
  <c r="R38" i="2"/>
  <c r="M82" i="2"/>
  <c r="R82" i="2" s="1"/>
  <c r="E82" i="2"/>
  <c r="R29" i="2"/>
  <c r="M15" i="2"/>
  <c r="O29" i="2"/>
  <c r="E29" i="2"/>
  <c r="E39" i="2"/>
  <c r="R39" i="2"/>
  <c r="O39" i="2"/>
  <c r="O71" i="2"/>
  <c r="E71" i="2"/>
  <c r="R71" i="2"/>
  <c r="M70" i="2"/>
  <c r="K83" i="2"/>
  <c r="R73" i="2"/>
  <c r="O73" i="2"/>
  <c r="E73" i="2"/>
  <c r="O72" i="2"/>
  <c r="E72" i="2"/>
  <c r="R72" i="2"/>
  <c r="K81" i="2" l="1"/>
  <c r="K12" i="2" s="1"/>
  <c r="Q3" i="2" s="1"/>
  <c r="S72" i="2"/>
  <c r="N72" i="2"/>
  <c r="T72" i="2"/>
  <c r="N73" i="2"/>
  <c r="T73" i="2"/>
  <c r="S73" i="2"/>
  <c r="M83" i="2"/>
  <c r="E83" i="2" s="1"/>
  <c r="R70" i="2"/>
  <c r="M69" i="2"/>
  <c r="O70" i="2"/>
  <c r="E70" i="2"/>
  <c r="T71" i="2"/>
  <c r="S71" i="2"/>
  <c r="N71" i="2"/>
  <c r="N39" i="2"/>
  <c r="S39" i="2"/>
  <c r="N29" i="2"/>
  <c r="E15" i="2"/>
  <c r="S29" i="2"/>
  <c r="N82" i="2"/>
  <c r="T82" i="2"/>
  <c r="S82" i="2"/>
  <c r="O82" i="2"/>
  <c r="N36" i="2"/>
  <c r="S36" i="2"/>
  <c r="R83" i="2"/>
  <c r="M14" i="2"/>
  <c r="R15" i="2"/>
  <c r="O15" i="2"/>
  <c r="N38" i="2"/>
  <c r="S38" i="2"/>
  <c r="N37" i="2"/>
  <c r="S37" i="2"/>
  <c r="R30" i="2"/>
  <c r="E30" i="2"/>
  <c r="O30" i="2"/>
  <c r="N68" i="2"/>
  <c r="S68" i="2"/>
  <c r="S30" i="2" l="1"/>
  <c r="N30" i="2"/>
  <c r="T30" i="2"/>
  <c r="O14" i="2"/>
  <c r="R14" i="2"/>
  <c r="E14" i="2"/>
  <c r="N83" i="2"/>
  <c r="T83" i="2"/>
  <c r="S83" i="2"/>
  <c r="S70" i="2"/>
  <c r="N70" i="2"/>
  <c r="T70" i="2"/>
  <c r="T15" i="2"/>
  <c r="N15" i="2"/>
  <c r="S15" i="2"/>
  <c r="R69" i="2"/>
  <c r="O69" i="2"/>
  <c r="E69" i="2"/>
  <c r="M81" i="2"/>
  <c r="O83" i="2"/>
  <c r="K1" i="2"/>
  <c r="K3" i="2"/>
  <c r="O81" i="2" l="1"/>
  <c r="E81" i="2"/>
  <c r="R81" i="2"/>
  <c r="M12" i="2"/>
  <c r="M3" i="2" s="1"/>
  <c r="T69" i="2"/>
  <c r="S69" i="2"/>
  <c r="N69" i="2"/>
  <c r="S14" i="2"/>
  <c r="T14" i="2"/>
  <c r="N14" i="2"/>
  <c r="M1" i="2" l="1"/>
  <c r="O12" i="2"/>
  <c r="O3" i="2" s="1"/>
  <c r="R12" i="2"/>
  <c r="R3" i="2" s="1"/>
  <c r="E12" i="2"/>
  <c r="T81" i="2"/>
  <c r="N81" i="2"/>
  <c r="S81" i="2"/>
  <c r="E3" i="2" l="1"/>
  <c r="N12" i="2"/>
  <c r="N3" i="2" s="1"/>
  <c r="S12" i="2"/>
  <c r="S3" i="2" s="1"/>
  <c r="T12" i="2"/>
  <c r="T3" i="2" s="1"/>
</calcChain>
</file>

<file path=xl/comments1.xml><?xml version="1.0" encoding="utf-8"?>
<comments xmlns="http://schemas.openxmlformats.org/spreadsheetml/2006/main">
  <authors>
    <author>Панько Дарья</author>
  </authors>
  <commentList>
    <comment ref="D9" authorId="0">
      <text>
        <r>
          <rPr>
            <b/>
            <sz val="9"/>
            <color indexed="81"/>
            <rFont val="Tahoma"/>
            <family val="2"/>
            <charset val="204"/>
          </rPr>
          <t>Панько Дарья:</t>
        </r>
        <r>
          <rPr>
            <sz val="9"/>
            <color indexed="81"/>
            <rFont val="Tahoma"/>
            <family val="2"/>
            <charset val="204"/>
          </rPr>
          <t xml:space="preserve">
план по кварталам из прог хоз деят.</t>
        </r>
      </text>
    </comment>
  </commentList>
</comments>
</file>

<file path=xl/sharedStrings.xml><?xml version="1.0" encoding="utf-8"?>
<sst xmlns="http://schemas.openxmlformats.org/spreadsheetml/2006/main" count="1891" uniqueCount="250">
  <si>
    <t xml:space="preserve">№ </t>
  </si>
  <si>
    <t>Наименование объекта</t>
  </si>
  <si>
    <t>Остаток стоимости
на начало
года *</t>
  </si>
  <si>
    <t>Объем финансирования [отчетный год]</t>
  </si>
  <si>
    <t>Освоено (закрыто актами выполнен-
ных работ),
млн. рублей</t>
  </si>
  <si>
    <t>Введено (оформлено актами ввода
в эксплуатацию),
млн. рублей</t>
  </si>
  <si>
    <t>Осталось профинанси-
ровать по ре-
зультатам отчетного периода *</t>
  </si>
  <si>
    <t>Отклонение ***</t>
  </si>
  <si>
    <t>Причины отклонений</t>
  </si>
  <si>
    <t>всего</t>
  </si>
  <si>
    <t>I кв.</t>
  </si>
  <si>
    <t>II кв.</t>
  </si>
  <si>
    <t>III кв.</t>
  </si>
  <si>
    <t>IV кв.</t>
  </si>
  <si>
    <t>млн. рублей</t>
  </si>
  <si>
    <t>%</t>
  </si>
  <si>
    <t>в том числе за счет</t>
  </si>
  <si>
    <t>план **</t>
  </si>
  <si>
    <t>факт ***</t>
  </si>
  <si>
    <t>план</t>
  </si>
  <si>
    <t>факт</t>
  </si>
  <si>
    <t>за отчетный квартал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</si>
  <si>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</si>
  <si>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</si>
  <si>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ВСЕГО</t>
  </si>
  <si>
    <t>1</t>
  </si>
  <si>
    <t>ПИР</t>
  </si>
  <si>
    <t>2</t>
  </si>
  <si>
    <t>Реконструкция</t>
  </si>
  <si>
    <t>2.1</t>
  </si>
  <si>
    <t>КЛ 0,4 кВ</t>
  </si>
  <si>
    <t>КЛ 0,4 кВ ТП 106 - Козленская, 127; Козленская, 127-А</t>
  </si>
  <si>
    <t>КЛ 0,4 кВ ТП 367 - Герцена, 94; Яшина, 20</t>
  </si>
  <si>
    <t>КЛ 0,4 кВ ТП 367 - Ветошкина, 99; Ветошкина, 99-А</t>
  </si>
  <si>
    <t>КЛ 0,4 кВ ТП 533 - 1 мкр. ПЗ, 9</t>
  </si>
  <si>
    <t>КЛ 0,4 кВ ТП 533 - 1 мкр. ПЗ, 10 (корп.2)</t>
  </si>
  <si>
    <t>КЛ 0,4 кВ ТП 534 - 1 мкр. ПЗ, 21</t>
  </si>
  <si>
    <t>КЛ 0,4 кВ ТП 534 - 1 мкр. ПЗ, 23</t>
  </si>
  <si>
    <t>КЛ 0,4 кВ ТП 466 - шк. Поповича, 26-А</t>
  </si>
  <si>
    <t>КЛ 0,4 кВ ТП 422 - Советский пр., 131</t>
  </si>
  <si>
    <t>КЛ 0,4 кВ ТП 18, опора Л-4 (Сокол) - Некрасова, 41</t>
  </si>
  <si>
    <t>КЛ 0,4 кВ ТП 48 (Сокол) - Кирова, 38</t>
  </si>
  <si>
    <t>КЛ 0,4 кВ ТП 48 (Сокол) - Советская, 55</t>
  </si>
  <si>
    <t>Замена КЛ 0,4 кВ ТП 62 (Сокол) - Орешкова, 12; Путейская 36 (строительство ВЛ 0,4 кВ от ТП 62 на 4 ж/дома)</t>
  </si>
  <si>
    <t>2.2</t>
  </si>
  <si>
    <t>КЛ 6-10 кВ</t>
  </si>
  <si>
    <t>КЛ 6 кВ "ГПП-2 - 1 мкр. ПЗ</t>
  </si>
  <si>
    <t>КЛ 6 кВ "ГПП, яч.59 - ВЛ 6 кВ (Л-6)" (Сокол)</t>
  </si>
  <si>
    <t>КЛ 6 кВ "ТП 10 - ТП 11" (Сокол)</t>
  </si>
  <si>
    <t>КЛ 10 кВ ПС "Центральная" - РП 10кВ "Разинский"</t>
  </si>
  <si>
    <t>КЛ 10 кВ ПС "Воcточная" - ТП 561</t>
  </si>
  <si>
    <t>КЛ 6 кВ ТП1-ТП33 (г.Сокол)</t>
  </si>
  <si>
    <t>КЛ 10 кВ ТП374-ТП64</t>
  </si>
  <si>
    <t>2.3</t>
  </si>
  <si>
    <t>ВЛ 0,4 кВ</t>
  </si>
  <si>
    <t>ВЛ 0,4 кВ от ТП 427 (реконструкция необслуживаемых ведомственных сетей)</t>
  </si>
  <si>
    <t>ВЛ 0,4 кВ от КТП 606 (реконструкция необслуживаемых ведомственных сетей)</t>
  </si>
  <si>
    <t>ВЛ 0,4 кВ от ТП 64 (Сокол), Л-1 (разделение вывода)</t>
  </si>
  <si>
    <t>ВЛ 0,4 кВ от ТП 64 (Сокол), Л-2 (разделение вывода)</t>
  </si>
  <si>
    <t xml:space="preserve">ВЛ 0,4 кВ от ТП 43 (Сокол), Л-2 </t>
  </si>
  <si>
    <t xml:space="preserve">ВЛ 0,4 кВ от ТП 33 (Сокол), Л-1 </t>
  </si>
  <si>
    <t xml:space="preserve">ВЛ 0,4 кВ от КТП139 </t>
  </si>
  <si>
    <t>ВЛ 0,4 кВ от ТП 34 (с.Устье-Кубенское)</t>
  </si>
  <si>
    <t>ВЛ 0,4 кВ от ТП 7 с установкой КТП</t>
  </si>
  <si>
    <t>2.4</t>
  </si>
  <si>
    <t>ВЛ 6-10 кВ</t>
  </si>
  <si>
    <t>ВЛ 6 кВ №31</t>
  </si>
  <si>
    <t>ВЛ 10 кВ ЛЭП №4  (с. Шуйское)</t>
  </si>
  <si>
    <t>2.5</t>
  </si>
  <si>
    <t>РТП, РП, ТП, КТП</t>
  </si>
  <si>
    <t>КТП 295 (замена на 2хКТП)</t>
  </si>
  <si>
    <t>ТП 518 (замена РУ-10 кВ)</t>
  </si>
  <si>
    <t>ТП 10, с.Устье (замена РУ-10 кВ)</t>
  </si>
  <si>
    <t>ТП 258 (РУ-6 кВ, секционирование)</t>
  </si>
  <si>
    <t>ТП 23, г.Сокол (замена РУ-6 кВ)</t>
  </si>
  <si>
    <t>ТП 48, г.Сокол (замена РУ-6 кВ, РУ-0,4кВ)</t>
  </si>
  <si>
    <t>КТП 64, г.Сокол (замена КТП)</t>
  </si>
  <si>
    <t>РП 28 - ливневая канализация</t>
  </si>
  <si>
    <t>РП 31 - ливневая канализация</t>
  </si>
  <si>
    <t>ЗРУ-35 кВ ПС 35/6 кВ "Городская" (СМВ)</t>
  </si>
  <si>
    <t>РУ-10 кВ РТП-27</t>
  </si>
  <si>
    <t>ОРУ 35 кВ ПС 35/6 кВ "Северная"</t>
  </si>
  <si>
    <t>РУ-10 кВ РП 39 (расширение РУ-10 кВ)</t>
  </si>
  <si>
    <t xml:space="preserve">РП 10 кВ "Разинский" </t>
  </si>
  <si>
    <t>3</t>
  </si>
  <si>
    <t>Технологическое присоединение к сетям</t>
  </si>
  <si>
    <t>4</t>
  </si>
  <si>
    <t>Техническое перевооружение</t>
  </si>
  <si>
    <t>4.1</t>
  </si>
  <si>
    <t>Оборудование</t>
  </si>
  <si>
    <t>Оборудование, инструмент, средства механизации невходящее в сметы строек</t>
  </si>
  <si>
    <t>Замена силовых трансформаторов (физический износ, старый ГОСТ)</t>
  </si>
  <si>
    <t>4.2</t>
  </si>
  <si>
    <t>Системы телемеханики связи</t>
  </si>
  <si>
    <t xml:space="preserve">Модернизация систем телемеханики и питания собственных нужд РП </t>
  </si>
  <si>
    <t>Сети передачи данных</t>
  </si>
  <si>
    <t>Модернизация и создание новых рабочих мест</t>
  </si>
  <si>
    <t>Средства связи, оргтехника</t>
  </si>
  <si>
    <t>Замена серверного оборудования</t>
  </si>
  <si>
    <t>Система охранной сгнализации</t>
  </si>
  <si>
    <t>4.3</t>
  </si>
  <si>
    <t>Производственные базы</t>
  </si>
  <si>
    <t>5</t>
  </si>
  <si>
    <t>Модернизация системы учета электричекой энергии и мощности</t>
  </si>
  <si>
    <t>5.1</t>
  </si>
  <si>
    <t>Приборы учета электроэнергии на границе балансовой принадлежности сетей</t>
  </si>
  <si>
    <t>5.2</t>
  </si>
  <si>
    <t>АИИС КУЭ</t>
  </si>
  <si>
    <t>6</t>
  </si>
  <si>
    <t>Приобретение автотранспорта и спецтехнки</t>
  </si>
  <si>
    <t>ГАЗ-2705</t>
  </si>
  <si>
    <t>Легковой автомобиль</t>
  </si>
  <si>
    <t>Экскаватор Volvo</t>
  </si>
  <si>
    <t>АГП-18</t>
  </si>
  <si>
    <t>ГАЗ 3309 фургон</t>
  </si>
  <si>
    <t>7</t>
  </si>
  <si>
    <t>Мероприятия по охране труда</t>
  </si>
  <si>
    <t>Приложение № 7.2
к Приказу Минэнерго России
от 24.03.2010 № 114</t>
  </si>
  <si>
    <t>М.П.</t>
  </si>
  <si>
    <t>Наименование объекта *</t>
  </si>
  <si>
    <t>Плановой объем финансирования,
млн. руб. *</t>
  </si>
  <si>
    <t>Фактически профинансировано, млн. руб.</t>
  </si>
  <si>
    <t>Отклонение фактической стоимости работ по плановой стоимости, млн. руб.</t>
  </si>
  <si>
    <t>Фактически освоено (закрыто актами выполненных работ), млн. руб.</t>
  </si>
  <si>
    <t>Технические характеристики созданных объектов</t>
  </si>
  <si>
    <t>генерирующие объекты</t>
  </si>
  <si>
    <t>подстанции</t>
  </si>
  <si>
    <t>линии электропередачи</t>
  </si>
  <si>
    <t>иные объекты</t>
  </si>
  <si>
    <t>СМР</t>
  </si>
  <si>
    <t>оборудо-
вание и мате-
риалы</t>
  </si>
  <si>
    <t>прочие</t>
  </si>
  <si>
    <t>год ввода
в эксплуа-
тацию</t>
  </si>
  <si>
    <t>норма-
тивный срок службы, лет</t>
  </si>
  <si>
    <t>мощ-
ность, МВт</t>
  </si>
  <si>
    <t>тепловая энергия, Гкал/час</t>
  </si>
  <si>
    <t>коли-
чество
и марка силовых транс-
формато-
ров, шт.</t>
  </si>
  <si>
    <t>мощ-
ность, МВА</t>
  </si>
  <si>
    <t>тип опор</t>
  </si>
  <si>
    <t>марка кабеля</t>
  </si>
  <si>
    <t>протя-
жен-
ность, км</t>
  </si>
  <si>
    <t>Приложение № 8</t>
  </si>
  <si>
    <t>к Приказу Минэнерго России</t>
  </si>
  <si>
    <t>от 24.03.2010 № 114</t>
  </si>
  <si>
    <t>Источник финансирования</t>
  </si>
  <si>
    <t>план *</t>
  </si>
  <si>
    <t>факт **</t>
  </si>
  <si>
    <t>Собственные средства</t>
  </si>
  <si>
    <t>1.1.</t>
  </si>
  <si>
    <t>Прибыль, направляемая на инвестиции:</t>
  </si>
  <si>
    <t>1.1.1.</t>
  </si>
  <si>
    <t>в т.ч. инвестиционная составляющая в тарифе</t>
  </si>
  <si>
    <t>1.1.2.</t>
  </si>
  <si>
    <t>в т.ч. прибыль со свободного сектора</t>
  </si>
  <si>
    <t>1.1.3.</t>
  </si>
  <si>
    <t>1.1.3.1.</t>
  </si>
  <si>
    <t>в т.ч. от технологического присоединения генерации</t>
  </si>
  <si>
    <t>1.1.3.2.</t>
  </si>
  <si>
    <t>в т.ч. от технологического присоединения потребителей</t>
  </si>
  <si>
    <t>1.1.4.</t>
  </si>
  <si>
    <t>Прочая прибыль</t>
  </si>
  <si>
    <t>1.2.</t>
  </si>
  <si>
    <t>Амортизация</t>
  </si>
  <si>
    <t>1.2.1.</t>
  </si>
  <si>
    <t>Амортизация, учтенная в тарифе</t>
  </si>
  <si>
    <t>1.2.2.</t>
  </si>
  <si>
    <t>Прочая амортизация</t>
  </si>
  <si>
    <t>1.2.3.</t>
  </si>
  <si>
    <t>Недоиспользованная амортизация прошлых лет</t>
  </si>
  <si>
    <t>1.3.</t>
  </si>
  <si>
    <t>Возврат НДС</t>
  </si>
  <si>
    <t>1.4.</t>
  </si>
  <si>
    <t>1.4.1.</t>
  </si>
  <si>
    <t>в т.ч. средства допэмиссии</t>
  </si>
  <si>
    <t>1.5.</t>
  </si>
  <si>
    <t>Остаток собственных средств на начало года</t>
  </si>
  <si>
    <t>2.</t>
  </si>
  <si>
    <t>Привлеченные средства, в т.ч.: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</si>
  <si>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</si>
  <si>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</si>
  <si>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</si>
  <si>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</si>
  <si>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</si>
  <si>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</si>
  <si>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</si>
  <si>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</si>
  <si>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</si>
  <si>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</si>
  <si>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</si>
  <si>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</si>
  <si>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</si>
  <si>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</si>
  <si>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</si>
  <si>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</si>
  <si>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</si>
  <si>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</si>
  <si>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Приложение № 9
к Приказу Минэнерго России
от 24.03.2010 № 114</t>
  </si>
  <si>
    <t>Наименование проекта</t>
  </si>
  <si>
    <t>Ввод мощностей</t>
  </si>
  <si>
    <t>Вывод мощностей</t>
  </si>
  <si>
    <t>МВт, Гкал/час, км, МВА</t>
  </si>
  <si>
    <t>−</t>
  </si>
  <si>
    <t>СИП4</t>
  </si>
  <si>
    <t>СИП3</t>
  </si>
  <si>
    <t>ж/б</t>
  </si>
  <si>
    <t>2014 г.</t>
  </si>
  <si>
    <t>Технологическое присоединение, МВт/км</t>
  </si>
  <si>
    <t>Приложение № 7.1
 к Приказу Минэнерго России 
от 24.03.2010 № 114</t>
  </si>
  <si>
    <t>Утверждаю</t>
  </si>
  <si>
    <t>Директор 
ГП ВО "Областные электротеплосети"</t>
  </si>
  <si>
    <t>_________________А.А. Елисеев</t>
  </si>
  <si>
    <t>Утверждаю
Директор 
ГП ВО "Областные электротеплосети"</t>
  </si>
  <si>
    <t>________________А.А. Елисеев</t>
  </si>
  <si>
    <t>"____"______________20   года</t>
  </si>
  <si>
    <t>Панько Д.М.</t>
  </si>
  <si>
    <t>88172-54-55-71</t>
  </si>
  <si>
    <t>Белоусов С.Н.</t>
  </si>
  <si>
    <t>№</t>
  </si>
  <si>
    <t>88172-57-00-24</t>
  </si>
  <si>
    <t>КЛ 0,4 кВ от ТП 67 с переводом на РТП 7 (г. Сокол)</t>
  </si>
  <si>
    <t>Прочие собственные средства (плата за технологическое присоединение потребителей)</t>
  </si>
  <si>
    <t>исполнение требований действующего законодательства (постановление Правительства РФ от 27.12.2004 г. № 861)</t>
  </si>
  <si>
    <t>Осталось профинанси-
ровать по 
результатам отчетного периода *</t>
  </si>
  <si>
    <t>Освоено (закрыто актами выполненных работ),
млн. рублей</t>
  </si>
  <si>
    <t>*</t>
  </si>
  <si>
    <t>В ценах отчетного года.</t>
  </si>
  <si>
    <t>**</t>
  </si>
  <si>
    <t>План согласно утвержденной инвестиционной программе.</t>
  </si>
  <si>
    <t>***</t>
  </si>
  <si>
    <t>Накопленным итогом за год.</t>
  </si>
  <si>
    <t>88712-54-00-24</t>
  </si>
  <si>
    <t>0,42/4,1</t>
  </si>
  <si>
    <t>3,51/16,01</t>
  </si>
  <si>
    <t>7,17/8,76</t>
  </si>
  <si>
    <t xml:space="preserve">Отчет об исполнении инвестиционной программы ГП ВО "Областные электротеплосети" за 2014 год, млн. рублей с НДС </t>
  </si>
  <si>
    <t>Отчет об исполнении основных этапов работ по реализации инвестиционной программы ГП ВО "Облстные электротеплосети" за 2014 год</t>
  </si>
  <si>
    <t>Отчет об источниках финансирования инвестиционных программ ГП ВО "Облстные электротеплосети"
 за 2014 год, млн. рублей с НДС</t>
  </si>
  <si>
    <t xml:space="preserve">Отчет о вводах/выводах объектов за  2014 год </t>
  </si>
  <si>
    <t>Вынос КЛ 10 кВ "РП27-ТП682" пл.Федулова (ТП-9/2711 ЗАО Мост-продукт)</t>
  </si>
  <si>
    <t>Реконструкция КЛ-6 кВ РП ТЭЦ-РП23</t>
  </si>
  <si>
    <t>в т.ч. выпадающие доходы в тарифе</t>
  </si>
  <si>
    <t>ААБ-10-3Х120</t>
  </si>
  <si>
    <t>_</t>
  </si>
  <si>
    <t>3,4/8,63</t>
  </si>
  <si>
    <t>14,5/37,5</t>
  </si>
  <si>
    <t>Отчет об исполнении инвестиционной программы, млн. рублей без НДС (представляется ежеквартально)</t>
  </si>
  <si>
    <t>Приложение № 6.1
 к Приказу Минэнерго России 
от 24.03.2010 № 114</t>
  </si>
  <si>
    <t>Приложение № 6.2</t>
  </si>
  <si>
    <t>Технологическое присоединение</t>
  </si>
  <si>
    <t>Приложение № 6.3
к Приказу Минэнерго России
от 24.03.2010 №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</si>
</sst>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?_р_.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7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0">
    <xf numFmtId="0" fontId="0" fillId="0" borderId="0" xfId="0"/>
    <xf numFmtId="0" fontId="2" fillId="0" borderId="0" xfId="0" applyFont="1" applyAlignment="1">
      <alignment wrapText="1"/>
    </xf>
    <xf numFmtId="164" fontId="2" fillId="0" borderId="0" xfId="1" applyFont="1" applyAlignment="1">
      <alignment wrapText="1"/>
    </xf>
    <xf numFmtId="164" fontId="2" fillId="0" borderId="0" xfId="1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5" fillId="0" borderId="0" xfId="1" applyFont="1" applyAlignment="1">
      <alignment wrapText="1"/>
    </xf>
    <xf numFmtId="164" fontId="5" fillId="0" borderId="0" xfId="1" applyFont="1" applyAlignment="1">
      <alignment horizontal="right" wrapText="1"/>
    </xf>
    <xf numFmtId="164" fontId="5" fillId="0" borderId="1" xfId="1" applyFont="1" applyBorder="1" applyAlignment="1">
      <alignment horizontal="center" wrapText="1"/>
    </xf>
    <xf numFmtId="164" fontId="2" fillId="0" borderId="2" xfId="1" applyFont="1" applyBorder="1" applyAlignment="1">
      <alignment horizontal="center" vertical="top" wrapText="1"/>
    </xf>
    <xf numFmtId="164" fontId="5" fillId="0" borderId="0" xfId="1" applyFont="1" applyAlignment="1">
      <alignment horizontal="left" wrapText="1"/>
    </xf>
    <xf numFmtId="164" fontId="6" fillId="0" borderId="13" xfId="1" applyFont="1" applyBorder="1" applyAlignment="1">
      <alignment horizontal="center" vertical="center" wrapText="1"/>
    </xf>
    <xf numFmtId="164" fontId="6" fillId="0" borderId="10" xfId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64" fontId="6" fillId="0" borderId="15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4" fontId="2" fillId="0" borderId="10" xfId="1" applyFont="1" applyBorder="1" applyAlignment="1">
      <alignment horizontal="center" vertical="center" wrapText="1"/>
    </xf>
    <xf numFmtId="164" fontId="2" fillId="0" borderId="10" xfId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164" fontId="5" fillId="0" borderId="0" xfId="1" applyFont="1"/>
    <xf numFmtId="164" fontId="5" fillId="0" borderId="0" xfId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6" fillId="0" borderId="0" xfId="0" applyFont="1"/>
    <xf numFmtId="0" fontId="11" fillId="0" borderId="0" xfId="0" applyFont="1"/>
    <xf numFmtId="0" fontId="2" fillId="0" borderId="0" xfId="0" applyFont="1" applyBorder="1" applyAlignment="1">
      <alignment horizontal="center"/>
    </xf>
    <xf numFmtId="0" fontId="12" fillId="0" borderId="0" xfId="0" applyFont="1"/>
    <xf numFmtId="164" fontId="5" fillId="0" borderId="0" xfId="1" applyFont="1" applyAlignment="1">
      <alignment horizontal="right" wrapText="1"/>
    </xf>
    <xf numFmtId="164" fontId="5" fillId="0" borderId="0" xfId="1" applyFont="1" applyAlignment="1">
      <alignment horizontal="right"/>
    </xf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164" fontId="6" fillId="0" borderId="10" xfId="1" applyFont="1" applyBorder="1" applyAlignment="1">
      <alignment horizontal="center" vertical="center" wrapText="1"/>
    </xf>
    <xf numFmtId="164" fontId="6" fillId="0" borderId="13" xfId="1" applyFont="1" applyBorder="1" applyAlignment="1">
      <alignment horizontal="center" vertical="center" wrapText="1"/>
    </xf>
    <xf numFmtId="164" fontId="6" fillId="0" borderId="33" xfId="1" applyFont="1" applyBorder="1" applyAlignment="1">
      <alignment horizontal="left" vertical="center" wrapText="1"/>
    </xf>
    <xf numFmtId="164" fontId="2" fillId="0" borderId="33" xfId="1" applyFont="1" applyBorder="1" applyAlignment="1">
      <alignment horizontal="left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164" fontId="6" fillId="0" borderId="27" xfId="1" applyFont="1" applyBorder="1" applyAlignment="1">
      <alignment horizontal="center" vertical="center" wrapText="1"/>
    </xf>
    <xf numFmtId="164" fontId="2" fillId="0" borderId="27" xfId="1" applyFont="1" applyBorder="1" applyAlignment="1">
      <alignment horizontal="center" vertical="center" wrapText="1"/>
    </xf>
    <xf numFmtId="164" fontId="6" fillId="0" borderId="48" xfId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5" fillId="0" borderId="0" xfId="1" applyFont="1" applyAlignment="1">
      <alignment vertical="center"/>
    </xf>
    <xf numFmtId="164" fontId="6" fillId="0" borderId="10" xfId="1" applyFont="1" applyBorder="1" applyAlignment="1">
      <alignment horizontal="center" vertical="center" wrapText="1"/>
    </xf>
    <xf numFmtId="164" fontId="6" fillId="0" borderId="10" xfId="1" applyFont="1" applyBorder="1" applyAlignment="1">
      <alignment horizontal="center" vertical="center" wrapText="1"/>
    </xf>
    <xf numFmtId="4" fontId="16" fillId="0" borderId="16" xfId="0" applyNumberFormat="1" applyFont="1" applyBorder="1" applyAlignment="1">
      <alignment horizontal="center" vertical="center" wrapText="1"/>
    </xf>
    <xf numFmtId="164" fontId="2" fillId="0" borderId="0" xfId="1" quotePrefix="1" applyFont="1" applyAlignment="1">
      <alignment wrapText="1"/>
    </xf>
    <xf numFmtId="0" fontId="2" fillId="2" borderId="0" xfId="0" applyFont="1" applyFill="1"/>
    <xf numFmtId="164" fontId="2" fillId="2" borderId="0" xfId="1" applyFont="1" applyFill="1"/>
    <xf numFmtId="164" fontId="2" fillId="2" borderId="0" xfId="1" applyFont="1" applyFill="1" applyAlignment="1">
      <alignment horizontal="right" wrapText="1"/>
    </xf>
    <xf numFmtId="164" fontId="4" fillId="2" borderId="0" xfId="1" applyFont="1" applyFill="1"/>
    <xf numFmtId="0" fontId="4" fillId="2" borderId="0" xfId="0" applyFont="1" applyFill="1"/>
    <xf numFmtId="0" fontId="5" fillId="2" borderId="0" xfId="0" applyFont="1" applyFill="1"/>
    <xf numFmtId="164" fontId="5" fillId="2" borderId="0" xfId="1" applyFont="1" applyFill="1"/>
    <xf numFmtId="164" fontId="5" fillId="2" borderId="0" xfId="1" applyFont="1" applyFill="1" applyBorder="1" applyAlignment="1">
      <alignment horizontal="center"/>
    </xf>
    <xf numFmtId="164" fontId="5" fillId="2" borderId="0" xfId="1" applyFont="1" applyFill="1" applyAlignment="1">
      <alignment horizontal="right"/>
    </xf>
    <xf numFmtId="0" fontId="8" fillId="2" borderId="0" xfId="0" applyFont="1" applyFill="1"/>
    <xf numFmtId="164" fontId="8" fillId="2" borderId="0" xfId="1" applyFont="1" applyFill="1"/>
    <xf numFmtId="0" fontId="9" fillId="2" borderId="3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164" fontId="8" fillId="2" borderId="16" xfId="1" applyFont="1" applyFill="1" applyBorder="1" applyAlignment="1">
      <alignment horizontal="center" vertical="center"/>
    </xf>
    <xf numFmtId="49" fontId="6" fillId="2" borderId="32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164" fontId="9" fillId="2" borderId="16" xfId="1" applyFont="1" applyFill="1" applyBorder="1" applyAlignment="1">
      <alignment horizontal="center" vertical="center"/>
    </xf>
    <xf numFmtId="164" fontId="9" fillId="2" borderId="0" xfId="1" applyFont="1" applyFill="1"/>
    <xf numFmtId="0" fontId="9" fillId="2" borderId="0" xfId="0" applyFont="1" applyFill="1"/>
    <xf numFmtId="164" fontId="6" fillId="2" borderId="32" xfId="1" applyFont="1" applyFill="1" applyBorder="1" applyAlignment="1">
      <alignment horizontal="center" vertical="center" wrapText="1"/>
    </xf>
    <xf numFmtId="164" fontId="6" fillId="2" borderId="16" xfId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left" vertical="center" wrapText="1"/>
    </xf>
    <xf numFmtId="49" fontId="6" fillId="2" borderId="34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vertical="center" wrapText="1"/>
    </xf>
    <xf numFmtId="164" fontId="9" fillId="2" borderId="35" xfId="1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164" fontId="6" fillId="0" borderId="10" xfId="1" applyFont="1" applyBorder="1" applyAlignment="1">
      <alignment horizontal="center" vertical="center" wrapText="1"/>
    </xf>
    <xf numFmtId="0" fontId="17" fillId="0" borderId="32" xfId="0" applyFont="1" applyBorder="1" applyAlignment="1">
      <alignment vertical="center" wrapText="1"/>
    </xf>
    <xf numFmtId="164" fontId="8" fillId="2" borderId="16" xfId="1" applyFont="1" applyFill="1" applyBorder="1" applyAlignment="1">
      <alignment horizontal="center" vertical="center"/>
    </xf>
    <xf numFmtId="164" fontId="9" fillId="2" borderId="16" xfId="1" applyFont="1" applyFill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 wrapText="1"/>
    </xf>
    <xf numFmtId="164" fontId="2" fillId="0" borderId="10" xfId="1" applyFont="1" applyBorder="1" applyAlignment="1">
      <alignment horizontal="center" vertical="center" wrapText="1"/>
    </xf>
    <xf numFmtId="164" fontId="6" fillId="0" borderId="27" xfId="1" applyFont="1" applyBorder="1" applyAlignment="1">
      <alignment horizontal="center" vertical="center" wrapText="1"/>
    </xf>
    <xf numFmtId="164" fontId="6" fillId="0" borderId="10" xfId="1" applyFont="1" applyBorder="1" applyAlignment="1">
      <alignment horizontal="center" vertical="center" wrapText="1"/>
    </xf>
    <xf numFmtId="164" fontId="2" fillId="0" borderId="10" xfId="1" applyFont="1" applyBorder="1" applyAlignment="1">
      <alignment horizontal="center" vertical="center" wrapText="1"/>
    </xf>
    <xf numFmtId="164" fontId="6" fillId="0" borderId="27" xfId="1" applyFont="1" applyBorder="1" applyAlignment="1">
      <alignment horizontal="center" vertical="center" wrapText="1"/>
    </xf>
    <xf numFmtId="164" fontId="6" fillId="0" borderId="10" xfId="1" applyFont="1" applyBorder="1" applyAlignment="1">
      <alignment horizontal="center" vertical="center" wrapText="1"/>
    </xf>
    <xf numFmtId="164" fontId="6" fillId="0" borderId="13" xfId="1" applyFont="1" applyBorder="1" applyAlignment="1">
      <alignment horizontal="center" vertical="center" wrapText="1"/>
    </xf>
    <xf numFmtId="164" fontId="5" fillId="0" borderId="0" xfId="1" applyFont="1" applyAlignment="1">
      <alignment horizontal="right" wrapText="1"/>
    </xf>
    <xf numFmtId="4" fontId="16" fillId="0" borderId="3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164" fontId="4" fillId="0" borderId="0" xfId="1" applyFont="1"/>
    <xf numFmtId="164" fontId="4" fillId="0" borderId="0" xfId="1" applyFont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6" fillId="0" borderId="13" xfId="1" applyFont="1" applyBorder="1" applyAlignment="1">
      <alignment horizontal="center" vertical="center" wrapText="1"/>
    </xf>
    <xf numFmtId="164" fontId="6" fillId="0" borderId="12" xfId="1" applyFont="1" applyBorder="1" applyAlignment="1">
      <alignment horizontal="center" vertical="center" wrapText="1"/>
    </xf>
    <xf numFmtId="164" fontId="6" fillId="0" borderId="10" xfId="1" applyFont="1" applyBorder="1" applyAlignment="1">
      <alignment horizontal="center" vertical="center" wrapText="1"/>
    </xf>
    <xf numFmtId="164" fontId="6" fillId="0" borderId="11" xfId="1" applyFont="1" applyBorder="1" applyAlignment="1">
      <alignment horizontal="center" vertical="center" wrapText="1"/>
    </xf>
    <xf numFmtId="164" fontId="6" fillId="0" borderId="4" xfId="1" applyFont="1" applyBorder="1" applyAlignment="1">
      <alignment horizontal="center" vertical="center" wrapText="1"/>
    </xf>
    <xf numFmtId="164" fontId="6" fillId="0" borderId="9" xfId="1" applyFont="1" applyBorder="1" applyAlignment="1">
      <alignment horizontal="center" vertical="center" wrapText="1"/>
    </xf>
    <xf numFmtId="164" fontId="6" fillId="0" borderId="5" xfId="1" applyFont="1" applyBorder="1" applyAlignment="1">
      <alignment horizontal="center" vertical="center" wrapText="1"/>
    </xf>
    <xf numFmtId="164" fontId="6" fillId="0" borderId="6" xfId="1" applyFont="1" applyBorder="1" applyAlignment="1">
      <alignment horizontal="center" vertical="center" wrapText="1"/>
    </xf>
    <xf numFmtId="164" fontId="6" fillId="0" borderId="7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6" fillId="0" borderId="49" xfId="1" applyFont="1" applyBorder="1" applyAlignment="1">
      <alignment horizontal="center" vertical="center" wrapText="1"/>
    </xf>
    <xf numFmtId="164" fontId="6" fillId="0" borderId="50" xfId="1" applyFont="1" applyBorder="1" applyAlignment="1">
      <alignment horizontal="center" vertical="center" wrapText="1"/>
    </xf>
    <xf numFmtId="164" fontId="6" fillId="0" borderId="51" xfId="1" applyFont="1" applyBorder="1" applyAlignment="1">
      <alignment horizontal="center" vertical="center" wrapText="1"/>
    </xf>
    <xf numFmtId="164" fontId="2" fillId="0" borderId="0" xfId="1" applyFont="1" applyAlignment="1">
      <alignment horizontal="right" vertical="center" wrapText="1"/>
    </xf>
    <xf numFmtId="164" fontId="5" fillId="0" borderId="0" xfId="1" applyFont="1" applyBorder="1" applyAlignment="1">
      <alignment horizontal="right" wrapText="1"/>
    </xf>
    <xf numFmtId="164" fontId="2" fillId="0" borderId="0" xfId="1" applyFont="1" applyBorder="1" applyAlignment="1">
      <alignment horizontal="right" wrapText="1"/>
    </xf>
    <xf numFmtId="164" fontId="5" fillId="0" borderId="0" xfId="1" applyFont="1" applyAlignment="1">
      <alignment horizontal="right" wrapText="1"/>
    </xf>
    <xf numFmtId="164" fontId="6" fillId="0" borderId="17" xfId="1" applyFont="1" applyBorder="1" applyAlignment="1">
      <alignment horizontal="center" vertical="center" wrapText="1"/>
    </xf>
    <xf numFmtId="164" fontId="6" fillId="0" borderId="19" xfId="1" applyFont="1" applyBorder="1" applyAlignment="1">
      <alignment horizontal="center" vertical="center" wrapText="1"/>
    </xf>
    <xf numFmtId="164" fontId="6" fillId="0" borderId="38" xfId="1" applyFont="1" applyBorder="1" applyAlignment="1">
      <alignment horizontal="center" vertical="center" wrapText="1"/>
    </xf>
    <xf numFmtId="164" fontId="6" fillId="2" borderId="4" xfId="1" applyFont="1" applyFill="1" applyBorder="1" applyAlignment="1">
      <alignment horizontal="center" vertical="center" wrapText="1"/>
    </xf>
    <xf numFmtId="164" fontId="6" fillId="2" borderId="17" xfId="1" applyFont="1" applyFill="1" applyBorder="1" applyAlignment="1">
      <alignment horizontal="center" vertical="center" wrapText="1"/>
    </xf>
    <xf numFmtId="164" fontId="6" fillId="2" borderId="9" xfId="1" applyFont="1" applyFill="1" applyBorder="1" applyAlignment="1">
      <alignment horizontal="center" vertical="center" wrapText="1"/>
    </xf>
    <xf numFmtId="164" fontId="6" fillId="2" borderId="38" xfId="1" applyFont="1" applyFill="1" applyBorder="1" applyAlignment="1">
      <alignment horizontal="center" vertical="center" wrapText="1"/>
    </xf>
    <xf numFmtId="164" fontId="6" fillId="2" borderId="12" xfId="1" applyFont="1" applyFill="1" applyBorder="1" applyAlignment="1">
      <alignment horizontal="center" vertical="center" wrapText="1"/>
    </xf>
    <xf numFmtId="164" fontId="6" fillId="2" borderId="19" xfId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9" xfId="0" applyNumberFormat="1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22" xfId="0" applyNumberFormat="1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left" vertical="center" wrapText="1"/>
    </xf>
    <xf numFmtId="164" fontId="4" fillId="0" borderId="23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left" vertical="center" wrapText="1"/>
    </xf>
    <xf numFmtId="0" fontId="4" fillId="0" borderId="20" xfId="0" applyNumberFormat="1" applyFont="1" applyBorder="1" applyAlignment="1">
      <alignment horizontal="left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46" xfId="0" applyNumberFormat="1" applyFont="1" applyBorder="1" applyAlignment="1">
      <alignment horizontal="left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164" fontId="4" fillId="0" borderId="21" xfId="0" applyNumberFormat="1" applyFont="1" applyBorder="1" applyAlignment="1">
      <alignment horizontal="left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36" xfId="0" applyNumberFormat="1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left" vertical="center" wrapText="1"/>
    </xf>
    <xf numFmtId="164" fontId="4" fillId="0" borderId="18" xfId="0" applyNumberFormat="1" applyFont="1" applyBorder="1" applyAlignment="1">
      <alignment horizontal="left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left" vertical="center" wrapText="1"/>
    </xf>
    <xf numFmtId="0" fontId="4" fillId="0" borderId="25" xfId="0" applyNumberFormat="1" applyFont="1" applyBorder="1" applyAlignment="1">
      <alignment horizontal="left" vertical="center" wrapText="1"/>
    </xf>
    <xf numFmtId="0" fontId="4" fillId="0" borderId="26" xfId="0" applyNumberFormat="1" applyFont="1" applyBorder="1" applyAlignment="1">
      <alignment horizontal="left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left" vertical="center" wrapText="1"/>
    </xf>
    <xf numFmtId="164" fontId="4" fillId="0" borderId="25" xfId="0" applyNumberFormat="1" applyFont="1" applyBorder="1" applyAlignment="1">
      <alignment horizontal="left" vertical="center" wrapText="1"/>
    </xf>
    <xf numFmtId="164" fontId="4" fillId="0" borderId="28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36" xfId="0" applyNumberFormat="1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2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right" vertical="center" wrapText="1"/>
    </xf>
    <xf numFmtId="0" fontId="4" fillId="0" borderId="11" xfId="0" applyNumberFormat="1" applyFont="1" applyBorder="1" applyAlignment="1">
      <alignment horizontal="right" vertical="center" wrapText="1"/>
    </xf>
    <xf numFmtId="0" fontId="4" fillId="0" borderId="20" xfId="0" applyNumberFormat="1" applyFont="1" applyBorder="1" applyAlignment="1">
      <alignment horizontal="right" vertical="center" wrapText="1"/>
    </xf>
    <xf numFmtId="164" fontId="4" fillId="0" borderId="0" xfId="1" applyFont="1" applyAlignment="1">
      <alignment horizontal="right" wrapText="1"/>
    </xf>
    <xf numFmtId="0" fontId="12" fillId="2" borderId="0" xfId="0" applyFont="1" applyFill="1" applyAlignment="1">
      <alignment wrapText="1"/>
    </xf>
    <xf numFmtId="164" fontId="4" fillId="0" borderId="0" xfId="1" applyFont="1" applyBorder="1" applyAlignment="1">
      <alignment horizontal="center"/>
    </xf>
    <xf numFmtId="0" fontId="4" fillId="0" borderId="27" xfId="0" applyNumberFormat="1" applyFont="1" applyBorder="1" applyAlignment="1">
      <alignment horizontal="right" vertical="center" wrapText="1"/>
    </xf>
    <xf numFmtId="0" fontId="4" fillId="0" borderId="25" xfId="0" applyNumberFormat="1" applyFont="1" applyBorder="1" applyAlignment="1">
      <alignment horizontal="right" vertical="center" wrapText="1"/>
    </xf>
    <xf numFmtId="0" fontId="4" fillId="0" borderId="26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164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4" fontId="4" fillId="0" borderId="16" xfId="1" applyFont="1" applyBorder="1" applyAlignment="1">
      <alignment horizontal="center" vertical="center"/>
    </xf>
    <xf numFmtId="164" fontId="4" fillId="0" borderId="33" xfId="1" applyFont="1" applyBorder="1" applyAlignment="1">
      <alignment horizontal="center" vertical="center"/>
    </xf>
    <xf numFmtId="165" fontId="4" fillId="2" borderId="16" xfId="1" applyNumberFormat="1" applyFont="1" applyFill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6" xfId="1" applyNumberFormat="1" applyFont="1" applyBorder="1" applyAlignment="1">
      <alignment horizontal="center" vertical="center"/>
    </xf>
    <xf numFmtId="165" fontId="4" fillId="2" borderId="10" xfId="1" applyNumberFormat="1" applyFont="1" applyFill="1" applyBorder="1" applyAlignment="1">
      <alignment horizontal="center" vertical="center"/>
    </xf>
    <xf numFmtId="165" fontId="4" fillId="2" borderId="11" xfId="1" applyNumberFormat="1" applyFont="1" applyFill="1" applyBorder="1" applyAlignment="1">
      <alignment horizontal="center" vertical="center"/>
    </xf>
    <xf numFmtId="165" fontId="4" fillId="2" borderId="20" xfId="1" applyNumberFormat="1" applyFont="1" applyFill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164" fontId="4" fillId="0" borderId="35" xfId="1" applyFont="1" applyBorder="1" applyAlignment="1">
      <alignment horizontal="center" vertical="center"/>
    </xf>
    <xf numFmtId="164" fontId="4" fillId="0" borderId="48" xfId="1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0" xfId="0" applyFont="1" applyAlignment="1">
      <alignment horizontal="right" wrapText="1"/>
    </xf>
    <xf numFmtId="164" fontId="4" fillId="0" borderId="0" xfId="1" applyFont="1" applyBorder="1" applyAlignment="1">
      <alignment horizontal="right"/>
    </xf>
    <xf numFmtId="0" fontId="4" fillId="0" borderId="0" xfId="0" applyFont="1"/>
    <xf numFmtId="165" fontId="4" fillId="2" borderId="35" xfId="1" applyNumberFormat="1" applyFont="1" applyFill="1" applyBorder="1" applyAlignment="1">
      <alignment horizontal="center" vertical="center"/>
    </xf>
    <xf numFmtId="164" fontId="6" fillId="2" borderId="7" xfId="1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164" fontId="9" fillId="2" borderId="16" xfId="1" applyFont="1" applyFill="1" applyBorder="1" applyAlignment="1">
      <alignment horizontal="center" vertical="center"/>
    </xf>
    <xf numFmtId="164" fontId="8" fillId="2" borderId="16" xfId="1" applyFont="1" applyFill="1" applyBorder="1" applyAlignment="1">
      <alignment horizontal="center" vertical="center"/>
    </xf>
    <xf numFmtId="164" fontId="8" fillId="2" borderId="10" xfId="1" applyFont="1" applyFill="1" applyBorder="1" applyAlignment="1">
      <alignment horizontal="center" vertical="center" wrapText="1"/>
    </xf>
    <xf numFmtId="164" fontId="8" fillId="2" borderId="11" xfId="1" applyFont="1" applyFill="1" applyBorder="1" applyAlignment="1">
      <alignment horizontal="center" vertical="center" wrapText="1"/>
    </xf>
    <xf numFmtId="164" fontId="8" fillId="2" borderId="20" xfId="1" applyFont="1" applyFill="1" applyBorder="1" applyAlignment="1">
      <alignment horizontal="center" vertical="center" wrapText="1"/>
    </xf>
    <xf numFmtId="164" fontId="8" fillId="2" borderId="33" xfId="1" applyFont="1" applyFill="1" applyBorder="1" applyAlignment="1">
      <alignment horizontal="center" vertical="center"/>
    </xf>
    <xf numFmtId="164" fontId="5" fillId="2" borderId="0" xfId="1" applyFont="1" applyFill="1" applyAlignment="1">
      <alignment horizontal="right" wrapText="1"/>
    </xf>
    <xf numFmtId="164" fontId="5" fillId="2" borderId="0" xfId="1" applyFont="1" applyFill="1" applyAlignment="1">
      <alignment horizontal="center"/>
    </xf>
    <xf numFmtId="164" fontId="2" fillId="2" borderId="0" xfId="1" applyFont="1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164" fontId="5" fillId="2" borderId="0" xfId="1" applyFont="1" applyFill="1" applyBorder="1" applyAlignment="1">
      <alignment horizontal="center"/>
    </xf>
    <xf numFmtId="164" fontId="2" fillId="2" borderId="0" xfId="1" applyFont="1" applyFill="1" applyBorder="1" applyAlignment="1">
      <alignment horizontal="center" vertical="top"/>
    </xf>
    <xf numFmtId="164" fontId="8" fillId="2" borderId="16" xfId="1" applyFont="1" applyFill="1" applyBorder="1" applyAlignment="1">
      <alignment horizontal="center" vertical="center" wrapText="1"/>
    </xf>
    <xf numFmtId="164" fontId="9" fillId="2" borderId="16" xfId="1" applyFont="1" applyFill="1" applyBorder="1" applyAlignment="1">
      <alignment horizontal="center" vertical="center" wrapText="1"/>
    </xf>
    <xf numFmtId="164" fontId="9" fillId="2" borderId="33" xfId="1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164" fontId="9" fillId="2" borderId="30" xfId="1" applyFont="1" applyFill="1" applyBorder="1" applyAlignment="1">
      <alignment horizontal="center" vertical="center" wrapText="1"/>
    </xf>
    <xf numFmtId="164" fontId="9" fillId="2" borderId="30" xfId="1" applyFont="1" applyFill="1" applyBorder="1" applyAlignment="1">
      <alignment horizontal="center" vertical="center"/>
    </xf>
    <xf numFmtId="164" fontId="9" fillId="2" borderId="31" xfId="1" applyFont="1" applyFill="1" applyBorder="1" applyAlignment="1">
      <alignment horizontal="center" vertical="center"/>
    </xf>
    <xf numFmtId="164" fontId="9" fillId="2" borderId="33" xfId="1" applyFont="1" applyFill="1" applyBorder="1" applyAlignment="1">
      <alignment horizontal="center" vertical="center"/>
    </xf>
    <xf numFmtId="164" fontId="13" fillId="2" borderId="16" xfId="1" applyFont="1" applyFill="1" applyBorder="1" applyAlignment="1">
      <alignment horizontal="center" vertical="center"/>
    </xf>
    <xf numFmtId="164" fontId="9" fillId="2" borderId="35" xfId="1" applyFont="1" applyFill="1" applyBorder="1" applyAlignment="1">
      <alignment horizontal="center" vertical="center"/>
    </xf>
    <xf numFmtId="164" fontId="8" fillId="2" borderId="10" xfId="1" applyFont="1" applyFill="1" applyBorder="1" applyAlignment="1">
      <alignment horizontal="center" vertical="center"/>
    </xf>
    <xf numFmtId="164" fontId="8" fillId="2" borderId="11" xfId="1" applyFont="1" applyFill="1" applyBorder="1" applyAlignment="1">
      <alignment horizontal="center" vertical="center"/>
    </xf>
    <xf numFmtId="164" fontId="8" fillId="2" borderId="20" xfId="1" applyFont="1" applyFill="1" applyBorder="1" applyAlignment="1">
      <alignment horizontal="center" vertical="center"/>
    </xf>
    <xf numFmtId="164" fontId="9" fillId="2" borderId="10" xfId="1" applyFont="1" applyFill="1" applyBorder="1" applyAlignment="1">
      <alignment horizontal="center" vertical="center"/>
    </xf>
    <xf numFmtId="164" fontId="9" fillId="2" borderId="11" xfId="1" applyFont="1" applyFill="1" applyBorder="1" applyAlignment="1">
      <alignment horizontal="center" vertical="center"/>
    </xf>
    <xf numFmtId="164" fontId="9" fillId="2" borderId="20" xfId="1" applyFont="1" applyFill="1" applyBorder="1" applyAlignment="1">
      <alignment horizontal="center" vertical="center"/>
    </xf>
    <xf numFmtId="164" fontId="9" fillId="2" borderId="48" xfId="1" applyFont="1" applyFill="1" applyBorder="1" applyAlignment="1">
      <alignment horizontal="center" vertical="center"/>
    </xf>
    <xf numFmtId="164" fontId="8" fillId="2" borderId="35" xfId="1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164" fontId="5" fillId="0" borderId="0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2" fillId="0" borderId="2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36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49" fontId="2" fillId="0" borderId="4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6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46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6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36" xfId="0" applyNumberFormat="1" applyFont="1" applyBorder="1" applyAlignment="1">
      <alignment horizontal="left" vertical="center" wrapText="1"/>
    </xf>
    <xf numFmtId="164" fontId="6" fillId="0" borderId="12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left" vertical="center" wrapText="1"/>
    </xf>
    <xf numFmtId="0" fontId="2" fillId="0" borderId="25" xfId="0" applyNumberFormat="1" applyFont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right" vertical="center" wrapText="1"/>
    </xf>
    <xf numFmtId="0" fontId="2" fillId="0" borderId="11" xfId="0" applyNumberFormat="1" applyFont="1" applyBorder="1" applyAlignment="1">
      <alignment horizontal="right" vertical="center" wrapText="1"/>
    </xf>
    <xf numFmtId="0" fontId="2" fillId="0" borderId="20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64" fontId="6" fillId="0" borderId="22" xfId="0" applyNumberFormat="1" applyFont="1" applyBorder="1" applyAlignment="1">
      <alignment horizontal="left" vertical="center" wrapText="1"/>
    </xf>
    <xf numFmtId="0" fontId="2" fillId="0" borderId="27" xfId="0" applyNumberFormat="1" applyFont="1" applyBorder="1" applyAlignment="1">
      <alignment horizontal="right" vertical="center" wrapText="1"/>
    </xf>
    <xf numFmtId="0" fontId="2" fillId="0" borderId="25" xfId="0" applyNumberFormat="1" applyFont="1" applyBorder="1" applyAlignment="1">
      <alignment horizontal="right" vertical="center" wrapText="1"/>
    </xf>
    <xf numFmtId="0" fontId="2" fillId="0" borderId="26" xfId="0" applyNumberFormat="1" applyFont="1" applyBorder="1" applyAlignment="1">
      <alignment horizontal="right" vertical="center" wrapText="1"/>
    </xf>
    <xf numFmtId="164" fontId="5" fillId="0" borderId="0" xfId="1" applyFont="1" applyAlignment="1">
      <alignment horizontal="center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164" fontId="8" fillId="0" borderId="16" xfId="1" applyFont="1" applyBorder="1" applyAlignment="1">
      <alignment horizontal="center" vertical="center"/>
    </xf>
    <xf numFmtId="164" fontId="8" fillId="0" borderId="33" xfId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164" fontId="8" fillId="0" borderId="35" xfId="1" applyFont="1" applyBorder="1" applyAlignment="1">
      <alignment horizontal="center" vertical="center"/>
    </xf>
    <xf numFmtId="165" fontId="8" fillId="2" borderId="35" xfId="1" applyNumberFormat="1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165" fontId="8" fillId="2" borderId="16" xfId="1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center" vertical="center"/>
    </xf>
    <xf numFmtId="165" fontId="8" fillId="0" borderId="16" xfId="1" applyNumberFormat="1" applyFont="1" applyBorder="1" applyAlignment="1">
      <alignment horizontal="center" vertical="center"/>
    </xf>
    <xf numFmtId="165" fontId="8" fillId="2" borderId="10" xfId="1" applyNumberFormat="1" applyFont="1" applyFill="1" applyBorder="1" applyAlignment="1">
      <alignment horizontal="center" vertical="center"/>
    </xf>
    <xf numFmtId="165" fontId="8" fillId="2" borderId="11" xfId="1" applyNumberFormat="1" applyFont="1" applyFill="1" applyBorder="1" applyAlignment="1">
      <alignment horizontal="center" vertical="center"/>
    </xf>
    <xf numFmtId="165" fontId="8" fillId="2" borderId="20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0;&#1041;&#1054;&#1063;&#1040;&#1071;/&#1048;&#1085;&#1074;&#1077;&#1089;&#1090;&#1087;&#1088;&#1086;&#1075;&#1088;&#1072;&#1084;&#1084;&#1072;/2014/&#1042;&#1086;&#1083;&#1086;&#1075;&#1076;&#1072;%20&#1092;&#1072;&#1082;&#1090;/1%20&#1082;&#1074;&#1072;&#1088;&#1090;&#1072;&#1083;/&#1086;&#1090;&#1095;&#1077;&#1090;%20&#1076;&#1083;&#1103;%20&#1056;&#1069;&#1050;%20&#1085;&#1086;&#1074;&#1099;&#1081;%201&#1082;&#1074;%20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&#1054;&#1090;&#1095;&#1077;&#1090;%20&#1079;&#1072;%201%20&#1087;&#1086;&#1083;&#1091;&#1075;&#1086;&#1076;&#1080;&#1077;%202014%20&#1087;&#1088;&#1080;&#1082;&#1072;&#1079;%20&#1060;&#1057;&#1058;%20&#8470;%20202&#110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4\&#1042;&#1086;&#1083;&#1086;&#1075;&#1076;&#1072;%20&#1092;&#1072;&#1082;&#1090;\&#1075;&#1086;&#1076;\2014%20&#1075;&#1086;&#1076;\&#1054;&#1090;&#1095;&#1077;&#1090;%20&#1079;&#1072;%201%20&#1087;&#1086;&#1083;&#1091;&#1075;&#1086;&#1076;&#1080;&#1077;%202014%20&#1087;&#1088;&#1080;&#1082;&#1072;&#1079;%20&#1060;&#1057;&#1058;%20&#8470;%20202&#110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ko/AppData/Local/Microsoft/Windows/Temporary%20Internet%20Files/Content.Outlook/CE29RK8L/&#1054;&#1090;&#1095;&#1077;&#1090;%20&#1079;&#1072;%201%20&#1087;&#1086;&#1083;&#1091;&#1075;&#1086;&#1076;&#1080;&#1077;%20%202014%20NET%20INV%20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4\&#1042;&#1086;&#1083;&#1086;&#1075;&#1076;&#1072;%20&#1092;&#1072;&#1082;&#1090;\&#1075;&#1086;&#1076;\2014%20&#1075;&#1086;&#1076;\&#1054;&#1090;&#1095;&#1077;&#1090;%20&#1079;&#1072;%209%20&#1084;&#1077;&#1089;&#1103;&#1094;&#1077;&#1074;%202014%20&#1087;&#1088;&#1080;&#1082;&#1072;&#1079;%20&#1060;&#1057;&#1058;%20&#8470;%20202&#1101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4\&#1042;&#1086;&#1083;&#1086;&#1075;&#1076;&#1072;%20&#1092;&#1072;&#1082;&#1090;\&#1075;&#1086;&#1076;\2014%20&#1075;&#1086;&#1076;\&#1054;&#1090;&#1095;&#1077;&#1090;%20&#1079;&#1072;%202014%20&#1075;&#1086;&#1076;%20NET%20INV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0;&#1041;&#1054;&#1063;&#1040;&#1071;/&#1048;&#1085;&#1074;&#1077;&#1089;&#1090;&#1087;&#1088;&#1086;&#1075;&#1088;&#1072;&#1084;&#1084;&#1072;/2014/&#1042;&#1086;&#1083;&#1086;&#1075;&#1076;&#1072;%20&#1092;&#1072;&#1082;&#1090;/1%20&#1082;&#1074;&#1072;&#1088;&#1090;&#1072;&#1083;/&#1050;&#1086;&#1087;&#1080;&#1103;%20&#1086;&#1090;&#1095;&#1077;&#1090;%20&#1079;&#1072;%201%20&#1082;&#1074;%20%202014%20&#1086;&#1090;&#1095;&#1077;&#1090;%20NET%20INV%202011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4\&#1042;&#1086;&#1083;&#1086;&#1075;&#1076;&#1072;%20&#1092;&#1072;&#1082;&#1090;\&#1075;&#1086;&#1076;\2014%20&#1075;&#1086;&#1076;\&#1054;&#1090;&#1095;&#1077;&#1090;%20&#1079;&#1072;%202014%20&#1075;&#1086;&#1076;%20%20&#1074;%20&#1096;&#1072;&#1073;&#1083;&#1086;&#1085;&#1077;%20NET%20INV%202011_&#1042;&#1086;&#1083;&#1086;&#1075;&#1076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net\&#1060;&#1069;&#1054;\&#1056;&#1040;&#1041;&#1054;&#1063;&#1040;&#1071;\&#1048;&#1085;&#1074;&#1077;&#1089;&#1090;&#1087;&#1088;&#1086;&#1075;&#1088;&#1072;&#1084;&#1084;&#1072;\2014\&#1042;&#1086;&#1083;&#1086;&#1075;&#1076;&#1072;%20&#1092;&#1072;&#1082;&#1090;\&#1075;&#1086;&#1076;\2014%20&#1075;&#1086;&#1076;\&#1054;&#1090;&#1095;&#1077;&#1090;%20&#1079;&#1072;%209%20&#1084;&#1077;&#1089;&#1103;&#1094;&#1077;&#1074;%20%202014%20NET%20INV%202011_&#1074;&#1086;&#1083;&#1086;&#1075;&#1076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</sheetNames>
    <sheetDataSet>
      <sheetData sheetId="0"/>
      <sheetData sheetId="1">
        <row r="9">
          <cell r="K9">
            <v>0</v>
          </cell>
          <cell r="L9">
            <v>0</v>
          </cell>
        </row>
        <row r="11">
          <cell r="K11">
            <v>0.27500000000000002</v>
          </cell>
        </row>
        <row r="12">
          <cell r="K12">
            <v>0.81599999999999995</v>
          </cell>
        </row>
        <row r="13">
          <cell r="K13">
            <v>0.39400000000000002</v>
          </cell>
        </row>
        <row r="14">
          <cell r="K14">
            <v>0.45900000000000002</v>
          </cell>
        </row>
        <row r="15">
          <cell r="K15">
            <v>2.0249999999999999</v>
          </cell>
        </row>
        <row r="18">
          <cell r="L18">
            <v>14.1516</v>
          </cell>
        </row>
        <row r="21">
          <cell r="K21">
            <v>0</v>
          </cell>
        </row>
        <row r="24">
          <cell r="K24">
            <v>1.6E-2</v>
          </cell>
          <cell r="L24">
            <v>0.47</v>
          </cell>
        </row>
        <row r="25">
          <cell r="K25">
            <v>0</v>
          </cell>
          <cell r="L25">
            <v>0</v>
          </cell>
        </row>
        <row r="26">
          <cell r="K26">
            <v>0</v>
          </cell>
        </row>
      </sheetData>
      <sheetData sheetId="2">
        <row r="13">
          <cell r="D13">
            <v>0.91300000000000003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>
        <row r="9">
          <cell r="K9">
            <v>1.125</v>
          </cell>
          <cell r="L9">
            <v>0</v>
          </cell>
        </row>
        <row r="18">
          <cell r="L18">
            <v>54.88796297999999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>
        <row r="9">
          <cell r="K9">
            <v>1.125</v>
          </cell>
          <cell r="L9">
            <v>0</v>
          </cell>
        </row>
        <row r="13">
          <cell r="L13">
            <v>1.32316915</v>
          </cell>
        </row>
        <row r="14">
          <cell r="L14">
            <v>0.49550683000000001</v>
          </cell>
        </row>
        <row r="15">
          <cell r="L15">
            <v>0</v>
          </cell>
        </row>
        <row r="18">
          <cell r="L18">
            <v>54.88796297999999</v>
          </cell>
        </row>
        <row r="21">
          <cell r="L21">
            <v>0.38404738999999999</v>
          </cell>
        </row>
        <row r="26">
          <cell r="L26">
            <v>0</v>
          </cell>
        </row>
        <row r="27">
          <cell r="L27">
            <v>0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 по работе"/>
      <sheetName val="Инструкция по заполнению"/>
      <sheetName val="Выбор субъекта РФ"/>
      <sheetName val="Титульный"/>
      <sheetName val="Список листов"/>
      <sheetName val="Справочник"/>
      <sheetName val="Свод"/>
      <sheetName val="CO1"/>
      <sheetName val="CO2"/>
      <sheetName val="CO3"/>
      <sheetName val="Комментарии"/>
      <sheetName val="Проверка"/>
      <sheetName val="modDblClick"/>
      <sheetName val="et_union"/>
      <sheetName val="TEHSHEET"/>
      <sheetName val="AllSheetsInThisWorkbook"/>
      <sheetName val="REESTR_FILTERED"/>
      <sheetName val="REESTR_MO"/>
      <sheetName val="REESTR_ORG"/>
      <sheetName val="modfrmReestr"/>
      <sheetName val="modfrmDateChoose"/>
      <sheetName val="modfrmMonthYearChoose"/>
      <sheetName val="modCommandButton"/>
      <sheetName val="modReestr"/>
      <sheetName val="modChange"/>
      <sheetName val="mod_SPRAV"/>
      <sheetName val="modInfo"/>
      <sheetName val="mod_CO1"/>
      <sheetName val="mod_CO2"/>
      <sheetName val="mod_CO3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5">
          <cell r="Q15">
            <v>92928</v>
          </cell>
        </row>
        <row r="67">
          <cell r="R67">
            <v>268.91023000000001</v>
          </cell>
        </row>
        <row r="68">
          <cell r="R68">
            <v>190.47223</v>
          </cell>
        </row>
        <row r="69">
          <cell r="R69">
            <v>495.50682999999998</v>
          </cell>
        </row>
        <row r="70">
          <cell r="R70">
            <v>1132.6969199999999</v>
          </cell>
        </row>
        <row r="71">
          <cell r="R71">
            <v>226.42250999999999</v>
          </cell>
        </row>
        <row r="72">
          <cell r="R72">
            <v>366.05504000000002</v>
          </cell>
        </row>
        <row r="77">
          <cell r="Q77">
            <v>1419</v>
          </cell>
          <cell r="R77">
            <v>46.6</v>
          </cell>
        </row>
        <row r="80">
          <cell r="R80">
            <v>265.57702999999998</v>
          </cell>
        </row>
        <row r="84">
          <cell r="Q84">
            <v>6949</v>
          </cell>
        </row>
        <row r="85">
          <cell r="Q85">
            <v>3000</v>
          </cell>
        </row>
        <row r="86">
          <cell r="Q86">
            <v>1920</v>
          </cell>
          <cell r="R86">
            <v>4735.6625700000004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>
        <row r="11">
          <cell r="L11">
            <v>0.35300602000000003</v>
          </cell>
        </row>
      </sheetData>
      <sheetData sheetId="2">
        <row r="14">
          <cell r="D14">
            <v>10.445421805084747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 по работе"/>
      <sheetName val="Инструкция по заполнению"/>
      <sheetName val="Выбор субъекта РФ"/>
      <sheetName val="Титульный"/>
      <sheetName val="Список листов"/>
      <sheetName val="Справочник"/>
      <sheetName val="Свод"/>
      <sheetName val="CO1"/>
      <sheetName val="CO2"/>
      <sheetName val="CO3"/>
      <sheetName val="Комментарии"/>
      <sheetName val="Проверка"/>
      <sheetName val="modDblClick"/>
      <sheetName val="et_union"/>
      <sheetName val="TEHSHEET"/>
      <sheetName val="AllSheetsInThisWorkbook"/>
      <sheetName val="REESTR_FILTERED"/>
      <sheetName val="REESTR_MO"/>
      <sheetName val="REESTR_ORG"/>
      <sheetName val="modfrmReestr"/>
      <sheetName val="modfrmDateChoose"/>
      <sheetName val="modfrmMonthYearChoose"/>
      <sheetName val="modCommandButton"/>
      <sheetName val="modReestr"/>
      <sheetName val="modChange"/>
      <sheetName val="mod_SPRAV"/>
      <sheetName val="modInfo"/>
      <sheetName val="mod_CO1"/>
      <sheetName val="mod_CO2"/>
      <sheetName val="mod_CO3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7">
          <cell r="T67">
            <v>268.91022999999996</v>
          </cell>
        </row>
        <row r="71">
          <cell r="T71">
            <v>353.00602000000003</v>
          </cell>
        </row>
        <row r="72">
          <cell r="T72">
            <v>366.05503999999996</v>
          </cell>
        </row>
        <row r="73">
          <cell r="T73">
            <v>201.52946</v>
          </cell>
        </row>
        <row r="74">
          <cell r="T74">
            <v>28.222999999999999</v>
          </cell>
        </row>
        <row r="75">
          <cell r="R75">
            <v>97494.206800000014</v>
          </cell>
        </row>
        <row r="79">
          <cell r="T79">
            <v>123.28135</v>
          </cell>
        </row>
        <row r="82">
          <cell r="T82">
            <v>393.2355</v>
          </cell>
        </row>
        <row r="86">
          <cell r="T86">
            <v>184.69949</v>
          </cell>
        </row>
        <row r="87">
          <cell r="T87">
            <v>402.42361</v>
          </cell>
        </row>
        <row r="88">
          <cell r="T88">
            <v>9006.8374600000006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 по работе"/>
      <sheetName val="Инструкция по заполнению"/>
      <sheetName val="Выбор субъекта РФ"/>
      <sheetName val="Титульный"/>
      <sheetName val="Список листов"/>
      <sheetName val="Справочник"/>
      <sheetName val="Свод"/>
      <sheetName val="CO1"/>
      <sheetName val="CO2"/>
      <sheetName val="CO3"/>
      <sheetName val="Комментарии"/>
      <sheetName val="Проверка"/>
      <sheetName val="modDblClick"/>
      <sheetName val="et_union"/>
      <sheetName val="TEHSHEET"/>
      <sheetName val="AllSheetsInThisWorkbook"/>
      <sheetName val="REESTR_FILTERED"/>
      <sheetName val="REESTR_MO"/>
      <sheetName val="REESTR_ORG"/>
      <sheetName val="modfrmReestr"/>
      <sheetName val="modfrmDateChoose"/>
      <sheetName val="modfrmMonthYearChoose"/>
      <sheetName val="modCommandButton"/>
      <sheetName val="modReestr"/>
      <sheetName val="modChange"/>
      <sheetName val="mod_SPRAV"/>
      <sheetName val="modInfo"/>
      <sheetName val="mod_CO1"/>
      <sheetName val="mod_CO2"/>
      <sheetName val="mod_CO3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1">
          <cell r="R61">
            <v>268.89999999999998</v>
          </cell>
        </row>
        <row r="62">
          <cell r="R62">
            <v>54.6</v>
          </cell>
        </row>
        <row r="63">
          <cell r="R63">
            <v>495.5</v>
          </cell>
        </row>
        <row r="64">
          <cell r="R64">
            <v>366.6</v>
          </cell>
        </row>
        <row r="78">
          <cell r="R78">
            <v>0</v>
          </cell>
        </row>
        <row r="87">
          <cell r="R87">
            <v>1649.9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 по работе"/>
      <sheetName val="Инструкция по заполнению"/>
      <sheetName val="Выбор субъекта РФ"/>
      <sheetName val="Титульный"/>
      <sheetName val="Список листов"/>
      <sheetName val="Справочник"/>
      <sheetName val="Свод"/>
      <sheetName val="CO1"/>
      <sheetName val="CO2"/>
      <sheetName val="CO3"/>
      <sheetName val="Комментарии"/>
      <sheetName val="Проверка"/>
      <sheetName val="modDblClick"/>
      <sheetName val="et_union"/>
      <sheetName val="TEHSHEET"/>
      <sheetName val="AllSheetsInThisWorkbook"/>
      <sheetName val="REESTR_FILTERED"/>
      <sheetName val="REESTR_MO"/>
      <sheetName val="REESTR_ORG"/>
      <sheetName val="modfrmReestr"/>
      <sheetName val="modfrmDateChoose"/>
      <sheetName val="modfrmMonthYearChoose"/>
      <sheetName val="modCommandButton"/>
      <sheetName val="modReestr"/>
      <sheetName val="modChange"/>
      <sheetName val="mod_SPRAV"/>
      <sheetName val="modInfo"/>
      <sheetName val="mod_CO1"/>
      <sheetName val="mod_CO2"/>
      <sheetName val="mod_CO3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5">
          <cell r="Q75">
            <v>7204.86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Инструкция по работе"/>
      <sheetName val="Инструкция по заполнению"/>
      <sheetName val="Выбор субъекта РФ"/>
      <sheetName val="Титульный"/>
      <sheetName val="Список листов"/>
      <sheetName val="Справочник"/>
      <sheetName val="Свод"/>
      <sheetName val="CO1"/>
      <sheetName val="CO2"/>
      <sheetName val="CO3"/>
      <sheetName val="Комментарии"/>
      <sheetName val="Проверка"/>
      <sheetName val="modDblClick"/>
      <sheetName val="et_union"/>
      <sheetName val="TEHSHEET"/>
      <sheetName val="AllSheetsInThisWorkbook"/>
      <sheetName val="REESTR_FILTERED"/>
      <sheetName val="REESTR_MO"/>
      <sheetName val="REESTR_ORG"/>
      <sheetName val="modfrmReestr"/>
      <sheetName val="modfrmDateChoose"/>
      <sheetName val="modfrmMonthYearChoose"/>
      <sheetName val="modCommandButton"/>
      <sheetName val="modReestr"/>
      <sheetName val="modChange"/>
      <sheetName val="mod_SPRAV"/>
      <sheetName val="modInfo"/>
      <sheetName val="mod_CO1"/>
      <sheetName val="mod_CO2"/>
      <sheetName val="mod_CO3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5">
          <cell r="X15">
            <v>10445.421805084747</v>
          </cell>
        </row>
        <row r="77">
          <cell r="T77">
            <v>46.6</v>
          </cell>
        </row>
        <row r="86">
          <cell r="T86">
            <v>7318.7611299999999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133"/>
  <sheetViews>
    <sheetView topLeftCell="B1" zoomScale="120" zoomScaleNormal="120" zoomScaleSheetLayoutView="100" workbookViewId="0">
      <pane xSplit="1" topLeftCell="C1" activePane="topRight" state="frozen"/>
      <selection activeCell="B63" sqref="B63"/>
      <selection pane="topRight" activeCell="D5" sqref="D5"/>
    </sheetView>
  </sheetViews>
  <sheetFormatPr defaultColWidth="0.85546875" defaultRowHeight="11.25" outlineLevelRow="1" outlineLevelCol="1" x14ac:dyDescent="0.2"/>
  <cols>
    <col min="1" max="1" width="4.7109375" style="1" hidden="1" customWidth="1"/>
    <col min="2" max="2" width="32" style="1" customWidth="1"/>
    <col min="3" max="3" width="9.5703125" style="2" bestFit="1" customWidth="1"/>
    <col min="4" max="4" width="7.42578125" style="2" customWidth="1"/>
    <col min="5" max="5" width="10" style="2" bestFit="1" customWidth="1"/>
    <col min="6" max="10" width="7.42578125" style="2" customWidth="1" outlineLevel="1"/>
    <col min="11" max="11" width="10" style="2" customWidth="1" outlineLevel="1"/>
    <col min="12" max="12" width="7.42578125" style="2" customWidth="1"/>
    <col min="13" max="17" width="10" style="2" bestFit="1" customWidth="1"/>
    <col min="18" max="18" width="7.42578125" style="2" customWidth="1"/>
    <col min="19" max="19" width="6.42578125" style="2" bestFit="1" customWidth="1"/>
    <col min="20" max="20" width="8.140625" style="2" bestFit="1" customWidth="1"/>
    <col min="21" max="22" width="10.85546875" style="2" bestFit="1" customWidth="1"/>
    <col min="23" max="23" width="11.140625" style="2" customWidth="1"/>
    <col min="24" max="16384" width="0.85546875" style="1"/>
  </cols>
  <sheetData>
    <row r="1" spans="1:23" ht="12" hidden="1" x14ac:dyDescent="0.2">
      <c r="F1" s="6"/>
      <c r="H1" s="2">
        <f>F12+H12</f>
        <v>6.3159999999999998</v>
      </c>
      <c r="I1" s="2">
        <f>G12+I12</f>
        <v>63.237616339999988</v>
      </c>
      <c r="J1" s="2">
        <f>H1+J12</f>
        <v>20.035999999999998</v>
      </c>
      <c r="K1" s="2">
        <f>I1+K12</f>
        <v>66.031141869999985</v>
      </c>
      <c r="L1" s="2">
        <f>J1+L12</f>
        <v>100.13286000000001</v>
      </c>
      <c r="M1" s="2">
        <f>K1+M12</f>
        <v>110.64108394000002</v>
      </c>
      <c r="W1" s="3"/>
    </row>
    <row r="2" spans="1:23" s="4" customFormat="1" ht="15.75" x14ac:dyDescent="0.25">
      <c r="A2" s="114" t="s">
        <v>245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</row>
    <row r="3" spans="1:23" s="5" customFormat="1" ht="12" x14ac:dyDescent="0.2">
      <c r="C3" s="6"/>
      <c r="D3" s="6">
        <f>D12*1.18</f>
        <v>118.15677480000001</v>
      </c>
      <c r="E3" s="6">
        <f>E12*1.18</f>
        <v>130.55647904920002</v>
      </c>
      <c r="F3" s="6">
        <f t="shared" ref="F3:I3" si="0">F12*1.18</f>
        <v>4.7022999999999993</v>
      </c>
      <c r="G3" s="6">
        <f t="shared" si="0"/>
        <v>20.599377999999994</v>
      </c>
      <c r="H3" s="6">
        <f t="shared" si="0"/>
        <v>2.7505799999999998</v>
      </c>
      <c r="I3" s="6">
        <f t="shared" si="0"/>
        <v>54.021009281199987</v>
      </c>
      <c r="J3" s="6">
        <f>J12*1.18</f>
        <v>16.189599999999999</v>
      </c>
      <c r="K3" s="6">
        <f>K12*1.18</f>
        <v>3.2963601253999988</v>
      </c>
      <c r="L3" s="6">
        <f t="shared" ref="L3:T3" si="1">L12*1.18</f>
        <v>94.514294800000002</v>
      </c>
      <c r="M3" s="6">
        <f>M12*1.18</f>
        <v>52.639731642600026</v>
      </c>
      <c r="N3" s="6">
        <f t="shared" si="1"/>
        <v>130.55647904920002</v>
      </c>
      <c r="O3" s="6">
        <f t="shared" si="1"/>
        <v>52.639731642600026</v>
      </c>
      <c r="P3" s="6">
        <f>P12*1.18</f>
        <v>0</v>
      </c>
      <c r="Q3" s="6">
        <f t="shared" si="1"/>
        <v>0</v>
      </c>
      <c r="R3" s="6">
        <f t="shared" si="1"/>
        <v>-12.399704249200001</v>
      </c>
      <c r="S3" s="6">
        <f t="shared" si="1"/>
        <v>12.399704249200008</v>
      </c>
      <c r="T3" s="6">
        <f t="shared" si="1"/>
        <v>12.383251860777769</v>
      </c>
      <c r="U3" s="6"/>
      <c r="V3" s="6"/>
      <c r="W3" s="7"/>
    </row>
    <row r="4" spans="1:23" s="5" customFormat="1" ht="12" x14ac:dyDescent="0.2">
      <c r="C4" s="6"/>
      <c r="D4" s="6">
        <f>D12-D68</f>
        <v>92.928000000000011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8"/>
    </row>
    <row r="5" spans="1:23" s="5" customFormat="1" ht="12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9"/>
    </row>
    <row r="6" spans="1:23" s="5" customFormat="1" ht="12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1:23" s="5" customFormat="1" ht="12" x14ac:dyDescent="0.2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12" thickBot="1" x14ac:dyDescent="0.25"/>
    <row r="9" spans="1:23" x14ac:dyDescent="0.2">
      <c r="A9" s="125" t="s">
        <v>0</v>
      </c>
      <c r="B9" s="128" t="s">
        <v>1</v>
      </c>
      <c r="C9" s="119" t="s">
        <v>2</v>
      </c>
      <c r="D9" s="121" t="s">
        <v>3</v>
      </c>
      <c r="E9" s="122"/>
      <c r="F9" s="122"/>
      <c r="G9" s="122"/>
      <c r="H9" s="122"/>
      <c r="I9" s="122"/>
      <c r="J9" s="122"/>
      <c r="K9" s="122"/>
      <c r="L9" s="122"/>
      <c r="M9" s="122"/>
      <c r="N9" s="119" t="s">
        <v>4</v>
      </c>
      <c r="O9" s="123"/>
      <c r="P9" s="119" t="s">
        <v>5</v>
      </c>
      <c r="Q9" s="123"/>
      <c r="R9" s="119" t="s">
        <v>6</v>
      </c>
      <c r="S9" s="121" t="s">
        <v>7</v>
      </c>
      <c r="T9" s="122"/>
      <c r="U9" s="122"/>
      <c r="V9" s="122"/>
      <c r="W9" s="119" t="s">
        <v>8</v>
      </c>
    </row>
    <row r="10" spans="1:23" ht="21" customHeight="1" x14ac:dyDescent="0.2">
      <c r="A10" s="126"/>
      <c r="B10" s="129"/>
      <c r="C10" s="120"/>
      <c r="D10" s="117" t="s">
        <v>9</v>
      </c>
      <c r="E10" s="118"/>
      <c r="F10" s="117" t="s">
        <v>10</v>
      </c>
      <c r="G10" s="118"/>
      <c r="H10" s="117" t="s">
        <v>11</v>
      </c>
      <c r="I10" s="118"/>
      <c r="J10" s="117" t="s">
        <v>12</v>
      </c>
      <c r="K10" s="118"/>
      <c r="L10" s="117" t="s">
        <v>13</v>
      </c>
      <c r="M10" s="118"/>
      <c r="N10" s="116"/>
      <c r="O10" s="124"/>
      <c r="P10" s="116"/>
      <c r="Q10" s="124"/>
      <c r="R10" s="120"/>
      <c r="S10" s="115" t="s">
        <v>14</v>
      </c>
      <c r="T10" s="115" t="s">
        <v>15</v>
      </c>
      <c r="U10" s="117" t="s">
        <v>16</v>
      </c>
      <c r="V10" s="118"/>
      <c r="W10" s="120"/>
    </row>
    <row r="11" spans="1:23" ht="101.25" customHeight="1" x14ac:dyDescent="0.2">
      <c r="A11" s="127"/>
      <c r="B11" s="130"/>
      <c r="C11" s="116"/>
      <c r="D11" s="11" t="s">
        <v>17</v>
      </c>
      <c r="E11" s="11" t="s">
        <v>18</v>
      </c>
      <c r="F11" s="12" t="s">
        <v>19</v>
      </c>
      <c r="G11" s="12" t="s">
        <v>20</v>
      </c>
      <c r="H11" s="12" t="s">
        <v>19</v>
      </c>
      <c r="I11" s="12" t="s">
        <v>20</v>
      </c>
      <c r="J11" s="12" t="s">
        <v>19</v>
      </c>
      <c r="K11" s="12" t="s">
        <v>20</v>
      </c>
      <c r="L11" s="12" t="s">
        <v>19</v>
      </c>
      <c r="M11" s="12" t="s">
        <v>20</v>
      </c>
      <c r="N11" s="12" t="s">
        <v>9</v>
      </c>
      <c r="O11" s="12" t="s">
        <v>21</v>
      </c>
      <c r="P11" s="12" t="s">
        <v>9</v>
      </c>
      <c r="Q11" s="12" t="s">
        <v>21</v>
      </c>
      <c r="R11" s="116"/>
      <c r="S11" s="116"/>
      <c r="T11" s="116"/>
      <c r="U11" s="12" t="s">
        <v>22</v>
      </c>
      <c r="V11" s="12" t="s">
        <v>23</v>
      </c>
      <c r="W11" s="116"/>
    </row>
    <row r="12" spans="1:23" s="16" customFormat="1" x14ac:dyDescent="0.2">
      <c r="A12" s="13"/>
      <c r="B12" s="14" t="s">
        <v>24</v>
      </c>
      <c r="C12" s="12"/>
      <c r="D12" s="12">
        <f>D13+D14+D68+D69+D81+D84+D90</f>
        <v>100.13286000000001</v>
      </c>
      <c r="E12" s="12">
        <f t="shared" ref="E12:E14" si="2">G12+I12+K12+M12</f>
        <v>110.64108394000002</v>
      </c>
      <c r="F12" s="12">
        <f t="shared" ref="F12:K12" si="3">F13+F14+F68+F69+F81+F84+F90</f>
        <v>3.9849999999999999</v>
      </c>
      <c r="G12" s="12">
        <f t="shared" si="3"/>
        <v>17.457099999999997</v>
      </c>
      <c r="H12" s="12">
        <f t="shared" si="3"/>
        <v>2.331</v>
      </c>
      <c r="I12" s="12">
        <f t="shared" si="3"/>
        <v>45.780516339999991</v>
      </c>
      <c r="J12" s="12">
        <f>J13+J14+J68+J69+J81+J84+J90</f>
        <v>13.719999999999999</v>
      </c>
      <c r="K12" s="12">
        <f t="shared" si="3"/>
        <v>2.7935255299999993</v>
      </c>
      <c r="L12" s="12">
        <f>D12-F12-H12-J12</f>
        <v>80.096860000000007</v>
      </c>
      <c r="M12" s="12">
        <f>M13+M14+M68+M69+M81+M84+M90</f>
        <v>44.609942070000024</v>
      </c>
      <c r="N12" s="88">
        <f>E12</f>
        <v>110.64108394000002</v>
      </c>
      <c r="O12" s="12">
        <f>M12</f>
        <v>44.609942070000024</v>
      </c>
      <c r="P12" s="92"/>
      <c r="Q12" s="92"/>
      <c r="R12" s="12">
        <f>D12-G12-I12-K12-M12</f>
        <v>-10.508223940000001</v>
      </c>
      <c r="S12" s="12">
        <f>E12-D12</f>
        <v>10.508223940000008</v>
      </c>
      <c r="T12" s="12">
        <f>IF(D12&gt;0,E12/D12*100-100,0)</f>
        <v>10.494281237947263</v>
      </c>
      <c r="U12" s="12"/>
      <c r="V12" s="12"/>
      <c r="W12" s="15"/>
    </row>
    <row r="13" spans="1:23" s="2" customFormat="1" x14ac:dyDescent="0.2">
      <c r="A13" s="17" t="s">
        <v>25</v>
      </c>
      <c r="B13" s="12" t="s">
        <v>26</v>
      </c>
      <c r="C13" s="12"/>
      <c r="D13" s="12">
        <v>1.5</v>
      </c>
      <c r="E13" s="12">
        <f t="shared" si="2"/>
        <v>0</v>
      </c>
      <c r="F13" s="12">
        <f>[1]Лист2!$K$9</f>
        <v>0</v>
      </c>
      <c r="G13" s="12">
        <f>[1]Лист2!$L$9</f>
        <v>0</v>
      </c>
      <c r="H13" s="12">
        <v>0</v>
      </c>
      <c r="I13" s="12">
        <f>[2]Лист2!$L$9</f>
        <v>0</v>
      </c>
      <c r="J13" s="12">
        <f>0.222-H13-F13</f>
        <v>0.222</v>
      </c>
      <c r="K13" s="55">
        <f>[3]Лист2!L9-I13</f>
        <v>0</v>
      </c>
      <c r="L13" s="12">
        <f t="shared" ref="L13:L78" si="4">D13-F13-H13-J13</f>
        <v>1.278</v>
      </c>
      <c r="M13" s="12">
        <v>0</v>
      </c>
      <c r="N13" s="12">
        <f>E13</f>
        <v>0</v>
      </c>
      <c r="O13" s="12">
        <f t="shared" ref="O13:O76" si="5">M13</f>
        <v>0</v>
      </c>
      <c r="P13" s="92"/>
      <c r="Q13" s="92"/>
      <c r="R13" s="12">
        <f t="shared" ref="R13:R76" si="6">D13-G13-I13-K13-M13</f>
        <v>1.5</v>
      </c>
      <c r="S13" s="12">
        <f t="shared" ref="S13:S76" si="7">E13-D13</f>
        <v>-1.5</v>
      </c>
      <c r="T13" s="12">
        <f t="shared" ref="T13:T76" si="8">IF(D13&gt;0,E13/D13*100-100,0)</f>
        <v>-100</v>
      </c>
      <c r="U13" s="12"/>
      <c r="V13" s="12"/>
      <c r="W13" s="15"/>
    </row>
    <row r="14" spans="1:23" x14ac:dyDescent="0.2">
      <c r="A14" s="13" t="s">
        <v>27</v>
      </c>
      <c r="B14" s="14" t="s">
        <v>28</v>
      </c>
      <c r="C14" s="12"/>
      <c r="D14" s="12">
        <f>D15+D30+D40+D50+D53</f>
        <v>63.230000000000004</v>
      </c>
      <c r="E14" s="12">
        <f t="shared" si="2"/>
        <v>3.0363997299999999</v>
      </c>
      <c r="F14" s="12">
        <f t="shared" ref="F14:J14" si="9">F15+F30+F40+F50+F53</f>
        <v>3.9689999999999999</v>
      </c>
      <c r="G14" s="12">
        <f t="shared" si="9"/>
        <v>1.1856</v>
      </c>
      <c r="H14" s="12">
        <f t="shared" si="9"/>
        <v>1.7310000000000001</v>
      </c>
      <c r="I14" s="12">
        <f t="shared" si="9"/>
        <v>1.4944637599999999</v>
      </c>
      <c r="J14" s="12">
        <f t="shared" si="9"/>
        <v>9.3559999999999999</v>
      </c>
      <c r="K14" s="12">
        <f>K15+K30+K40+K50+K53</f>
        <v>0.12658351000000023</v>
      </c>
      <c r="L14" s="12">
        <f t="shared" si="4"/>
        <v>48.173999999999999</v>
      </c>
      <c r="M14" s="12">
        <f>M15+M30+M40+M50+M53</f>
        <v>0.22975245999999999</v>
      </c>
      <c r="N14" s="12">
        <f t="shared" ref="N14:N77" si="10">E14</f>
        <v>3.0363997299999999</v>
      </c>
      <c r="O14" s="12">
        <f t="shared" si="5"/>
        <v>0.22975245999999999</v>
      </c>
      <c r="P14" s="92"/>
      <c r="Q14" s="92"/>
      <c r="R14" s="12">
        <f t="shared" si="6"/>
        <v>60.193600269999997</v>
      </c>
      <c r="S14" s="12">
        <f t="shared" si="7"/>
        <v>-60.193600270000005</v>
      </c>
      <c r="T14" s="12">
        <f t="shared" si="8"/>
        <v>-95.197849549264589</v>
      </c>
      <c r="U14" s="12"/>
      <c r="V14" s="12"/>
      <c r="W14" s="15"/>
    </row>
    <row r="15" spans="1:23" s="19" customFormat="1" ht="10.5" x14ac:dyDescent="0.2">
      <c r="A15" s="13" t="s">
        <v>29</v>
      </c>
      <c r="B15" s="18" t="s">
        <v>30</v>
      </c>
      <c r="C15" s="12"/>
      <c r="D15" s="12">
        <v>3.73</v>
      </c>
      <c r="E15" s="12">
        <f>SUM(E16:E29)</f>
        <v>0.35300602000000003</v>
      </c>
      <c r="F15" s="12">
        <f>[1]Лист2!$K$11</f>
        <v>0.27500000000000002</v>
      </c>
      <c r="G15" s="12">
        <f>SUM(G16:G29)</f>
        <v>0</v>
      </c>
      <c r="H15" s="12">
        <f>0.5-F15</f>
        <v>0.22499999999999998</v>
      </c>
      <c r="I15" s="12">
        <f>SUM(I16:I29)</f>
        <v>0.22642250999999999</v>
      </c>
      <c r="J15" s="12">
        <f>1.052-H15-F15</f>
        <v>0.55200000000000005</v>
      </c>
      <c r="K15" s="55">
        <f>SUM(K16:K29)</f>
        <v>0.12658351000000004</v>
      </c>
      <c r="L15" s="12">
        <f t="shared" si="4"/>
        <v>2.6779999999999999</v>
      </c>
      <c r="M15" s="12">
        <f>SUM(M16:M29)</f>
        <v>0</v>
      </c>
      <c r="N15" s="12">
        <f t="shared" si="10"/>
        <v>0.35300602000000003</v>
      </c>
      <c r="O15" s="12">
        <f t="shared" si="5"/>
        <v>0</v>
      </c>
      <c r="P15" s="92"/>
      <c r="Q15" s="92"/>
      <c r="R15" s="12">
        <f t="shared" si="6"/>
        <v>3.37699398</v>
      </c>
      <c r="S15" s="12">
        <f t="shared" si="7"/>
        <v>-3.37699398</v>
      </c>
      <c r="T15" s="12">
        <f t="shared" si="8"/>
        <v>-90.536031635388738</v>
      </c>
      <c r="U15" s="12"/>
      <c r="V15" s="12"/>
      <c r="W15" s="15"/>
    </row>
    <row r="16" spans="1:23" s="16" customFormat="1" ht="22.5" outlineLevel="1" x14ac:dyDescent="0.2">
      <c r="A16" s="20"/>
      <c r="B16" s="21" t="s">
        <v>31</v>
      </c>
      <c r="C16" s="22"/>
      <c r="D16" s="22">
        <v>0.7</v>
      </c>
      <c r="E16" s="22">
        <f t="shared" ref="E16:E81" si="11">G16+I16+K16+M16</f>
        <v>0</v>
      </c>
      <c r="F16" s="22"/>
      <c r="G16" s="22">
        <v>0</v>
      </c>
      <c r="H16" s="22"/>
      <c r="I16" s="22">
        <v>0</v>
      </c>
      <c r="J16" s="22"/>
      <c r="K16" s="22"/>
      <c r="L16" s="22">
        <f t="shared" si="4"/>
        <v>0.7</v>
      </c>
      <c r="M16" s="22"/>
      <c r="N16" s="22">
        <f t="shared" si="10"/>
        <v>0</v>
      </c>
      <c r="O16" s="22">
        <f t="shared" si="5"/>
        <v>0</v>
      </c>
      <c r="P16" s="93"/>
      <c r="Q16" s="93"/>
      <c r="R16" s="22">
        <f t="shared" si="6"/>
        <v>0.7</v>
      </c>
      <c r="S16" s="22">
        <f t="shared" si="7"/>
        <v>-0.7</v>
      </c>
      <c r="T16" s="22">
        <f t="shared" si="8"/>
        <v>-100</v>
      </c>
      <c r="U16" s="22"/>
      <c r="V16" s="22"/>
      <c r="W16" s="23"/>
    </row>
    <row r="17" spans="1:23" s="16" customFormat="1" outlineLevel="1" x14ac:dyDescent="0.2">
      <c r="A17" s="20"/>
      <c r="B17" s="21" t="s">
        <v>32</v>
      </c>
      <c r="C17" s="22"/>
      <c r="D17" s="22">
        <v>0.55000000000000004</v>
      </c>
      <c r="E17" s="22">
        <f t="shared" si="11"/>
        <v>0</v>
      </c>
      <c r="F17" s="22"/>
      <c r="G17" s="22">
        <v>0</v>
      </c>
      <c r="H17" s="22"/>
      <c r="I17" s="22">
        <v>0</v>
      </c>
      <c r="J17" s="22"/>
      <c r="K17" s="22"/>
      <c r="L17" s="22">
        <f t="shared" si="4"/>
        <v>0.55000000000000004</v>
      </c>
      <c r="M17" s="22"/>
      <c r="N17" s="22">
        <f t="shared" si="10"/>
        <v>0</v>
      </c>
      <c r="O17" s="22">
        <f t="shared" si="5"/>
        <v>0</v>
      </c>
      <c r="P17" s="93"/>
      <c r="Q17" s="93"/>
      <c r="R17" s="22">
        <f t="shared" si="6"/>
        <v>0.55000000000000004</v>
      </c>
      <c r="S17" s="22">
        <f t="shared" si="7"/>
        <v>-0.55000000000000004</v>
      </c>
      <c r="T17" s="22">
        <f t="shared" si="8"/>
        <v>-100</v>
      </c>
      <c r="U17" s="22"/>
      <c r="V17" s="22"/>
      <c r="W17" s="23"/>
    </row>
    <row r="18" spans="1:23" ht="22.5" outlineLevel="1" x14ac:dyDescent="0.2">
      <c r="A18" s="13"/>
      <c r="B18" s="21" t="s">
        <v>33</v>
      </c>
      <c r="C18" s="22"/>
      <c r="D18" s="22">
        <v>0.5</v>
      </c>
      <c r="E18" s="22">
        <f t="shared" si="11"/>
        <v>0</v>
      </c>
      <c r="F18" s="12"/>
      <c r="G18" s="22">
        <v>0</v>
      </c>
      <c r="H18" s="12"/>
      <c r="I18" s="22">
        <v>0</v>
      </c>
      <c r="J18" s="12"/>
      <c r="K18" s="12"/>
      <c r="L18" s="12">
        <f t="shared" si="4"/>
        <v>0.5</v>
      </c>
      <c r="M18" s="12"/>
      <c r="N18" s="12">
        <f t="shared" si="10"/>
        <v>0</v>
      </c>
      <c r="O18" s="12">
        <f t="shared" si="5"/>
        <v>0</v>
      </c>
      <c r="P18" s="93"/>
      <c r="Q18" s="93"/>
      <c r="R18" s="12">
        <f t="shared" si="6"/>
        <v>0.5</v>
      </c>
      <c r="S18" s="12">
        <f t="shared" si="7"/>
        <v>-0.5</v>
      </c>
      <c r="T18" s="12">
        <f t="shared" si="8"/>
        <v>-100</v>
      </c>
      <c r="U18" s="12"/>
      <c r="V18" s="12"/>
      <c r="W18" s="15"/>
    </row>
    <row r="19" spans="1:23" s="16" customFormat="1" outlineLevel="1" x14ac:dyDescent="0.2">
      <c r="A19" s="20"/>
      <c r="B19" s="21" t="s">
        <v>34</v>
      </c>
      <c r="C19" s="22"/>
      <c r="D19" s="22">
        <v>0.15</v>
      </c>
      <c r="E19" s="22">
        <f t="shared" si="11"/>
        <v>0</v>
      </c>
      <c r="F19" s="22"/>
      <c r="G19" s="22">
        <v>0</v>
      </c>
      <c r="H19" s="22"/>
      <c r="I19" s="22">
        <v>0</v>
      </c>
      <c r="J19" s="22"/>
      <c r="K19" s="22"/>
      <c r="L19" s="22">
        <f t="shared" si="4"/>
        <v>0.15</v>
      </c>
      <c r="M19" s="22"/>
      <c r="N19" s="22">
        <f t="shared" si="10"/>
        <v>0</v>
      </c>
      <c r="O19" s="22">
        <f t="shared" si="5"/>
        <v>0</v>
      </c>
      <c r="P19" s="93"/>
      <c r="Q19" s="93"/>
      <c r="R19" s="22">
        <f t="shared" si="6"/>
        <v>0.15</v>
      </c>
      <c r="S19" s="22">
        <f t="shared" si="7"/>
        <v>-0.15</v>
      </c>
      <c r="T19" s="22">
        <f t="shared" si="8"/>
        <v>-100</v>
      </c>
      <c r="U19" s="22"/>
      <c r="V19" s="22"/>
      <c r="W19" s="23"/>
    </row>
    <row r="20" spans="1:23" s="16" customFormat="1" outlineLevel="1" x14ac:dyDescent="0.2">
      <c r="A20" s="20"/>
      <c r="B20" s="21" t="s">
        <v>35</v>
      </c>
      <c r="C20" s="22"/>
      <c r="D20" s="22">
        <v>0.25</v>
      </c>
      <c r="E20" s="22">
        <f t="shared" si="11"/>
        <v>0</v>
      </c>
      <c r="F20" s="22"/>
      <c r="G20" s="22">
        <v>0</v>
      </c>
      <c r="H20" s="22"/>
      <c r="I20" s="22">
        <v>0</v>
      </c>
      <c r="J20" s="22"/>
      <c r="K20" s="22"/>
      <c r="L20" s="22">
        <f>D20-F20-H20-J20</f>
        <v>0.25</v>
      </c>
      <c r="M20" s="22"/>
      <c r="N20" s="22">
        <f t="shared" si="10"/>
        <v>0</v>
      </c>
      <c r="O20" s="22">
        <f t="shared" si="5"/>
        <v>0</v>
      </c>
      <c r="P20" s="93"/>
      <c r="Q20" s="93"/>
      <c r="R20" s="22">
        <f t="shared" si="6"/>
        <v>0.25</v>
      </c>
      <c r="S20" s="22">
        <f t="shared" si="7"/>
        <v>-0.25</v>
      </c>
      <c r="T20" s="22">
        <f t="shared" si="8"/>
        <v>-100</v>
      </c>
      <c r="U20" s="22"/>
      <c r="V20" s="22"/>
      <c r="W20" s="23"/>
    </row>
    <row r="21" spans="1:23" s="16" customFormat="1" outlineLevel="1" x14ac:dyDescent="0.2">
      <c r="A21" s="20"/>
      <c r="B21" s="21" t="s">
        <v>36</v>
      </c>
      <c r="C21" s="22"/>
      <c r="D21" s="22">
        <v>0.14000000000000001</v>
      </c>
      <c r="E21" s="22">
        <f t="shared" si="11"/>
        <v>0</v>
      </c>
      <c r="F21" s="22"/>
      <c r="G21" s="22">
        <v>0</v>
      </c>
      <c r="H21" s="22"/>
      <c r="I21" s="22">
        <v>0</v>
      </c>
      <c r="J21" s="22"/>
      <c r="K21" s="22"/>
      <c r="L21" s="22">
        <f t="shared" si="4"/>
        <v>0.14000000000000001</v>
      </c>
      <c r="M21" s="22"/>
      <c r="N21" s="22">
        <f t="shared" si="10"/>
        <v>0</v>
      </c>
      <c r="O21" s="22">
        <f t="shared" si="5"/>
        <v>0</v>
      </c>
      <c r="P21" s="93"/>
      <c r="Q21" s="93"/>
      <c r="R21" s="22">
        <f t="shared" si="6"/>
        <v>0.14000000000000001</v>
      </c>
      <c r="S21" s="22">
        <f t="shared" si="7"/>
        <v>-0.14000000000000001</v>
      </c>
      <c r="T21" s="22">
        <f t="shared" si="8"/>
        <v>-100</v>
      </c>
      <c r="U21" s="22"/>
      <c r="V21" s="22"/>
      <c r="W21" s="23"/>
    </row>
    <row r="22" spans="1:23" s="16" customFormat="1" outlineLevel="1" x14ac:dyDescent="0.2">
      <c r="A22" s="13"/>
      <c r="B22" s="21" t="s">
        <v>37</v>
      </c>
      <c r="C22" s="22"/>
      <c r="D22" s="22">
        <v>0.14000000000000001</v>
      </c>
      <c r="E22" s="22">
        <f t="shared" si="11"/>
        <v>0</v>
      </c>
      <c r="F22" s="12"/>
      <c r="G22" s="22">
        <v>0</v>
      </c>
      <c r="H22" s="12"/>
      <c r="I22" s="22">
        <v>0</v>
      </c>
      <c r="J22" s="12"/>
      <c r="K22" s="12"/>
      <c r="L22" s="12">
        <f t="shared" si="4"/>
        <v>0.14000000000000001</v>
      </c>
      <c r="M22" s="12"/>
      <c r="N22" s="12">
        <f t="shared" si="10"/>
        <v>0</v>
      </c>
      <c r="O22" s="12">
        <f t="shared" si="5"/>
        <v>0</v>
      </c>
      <c r="P22" s="93"/>
      <c r="Q22" s="93"/>
      <c r="R22" s="12">
        <f t="shared" si="6"/>
        <v>0.14000000000000001</v>
      </c>
      <c r="S22" s="12">
        <f t="shared" si="7"/>
        <v>-0.14000000000000001</v>
      </c>
      <c r="T22" s="12">
        <f t="shared" si="8"/>
        <v>-100</v>
      </c>
      <c r="U22" s="12"/>
      <c r="V22" s="12"/>
      <c r="W22" s="15"/>
    </row>
    <row r="23" spans="1:23" s="16" customFormat="1" outlineLevel="1" x14ac:dyDescent="0.2">
      <c r="A23" s="20"/>
      <c r="B23" s="21" t="s">
        <v>38</v>
      </c>
      <c r="C23" s="22"/>
      <c r="D23" s="22">
        <v>0.45</v>
      </c>
      <c r="E23" s="22">
        <f t="shared" si="11"/>
        <v>0</v>
      </c>
      <c r="F23" s="22"/>
      <c r="G23" s="22">
        <v>0</v>
      </c>
      <c r="H23" s="22"/>
      <c r="I23" s="22">
        <v>0</v>
      </c>
      <c r="J23" s="22"/>
      <c r="K23" s="22"/>
      <c r="L23" s="22">
        <f t="shared" si="4"/>
        <v>0.45</v>
      </c>
      <c r="M23" s="22"/>
      <c r="N23" s="22">
        <f t="shared" si="10"/>
        <v>0</v>
      </c>
      <c r="O23" s="22">
        <f t="shared" si="5"/>
        <v>0</v>
      </c>
      <c r="P23" s="93"/>
      <c r="Q23" s="93"/>
      <c r="R23" s="22">
        <f t="shared" si="6"/>
        <v>0.45</v>
      </c>
      <c r="S23" s="22">
        <f t="shared" si="7"/>
        <v>-0.45</v>
      </c>
      <c r="T23" s="22">
        <f t="shared" si="8"/>
        <v>-100</v>
      </c>
      <c r="U23" s="22"/>
      <c r="V23" s="22"/>
      <c r="W23" s="23"/>
    </row>
    <row r="24" spans="1:23" s="16" customFormat="1" outlineLevel="1" x14ac:dyDescent="0.2">
      <c r="A24" s="20"/>
      <c r="B24" s="21" t="s">
        <v>39</v>
      </c>
      <c r="C24" s="22"/>
      <c r="D24" s="22">
        <v>0.25</v>
      </c>
      <c r="E24" s="22">
        <f t="shared" si="11"/>
        <v>0</v>
      </c>
      <c r="F24" s="22"/>
      <c r="G24" s="22">
        <v>0</v>
      </c>
      <c r="H24" s="22"/>
      <c r="I24" s="22">
        <v>0</v>
      </c>
      <c r="J24" s="22"/>
      <c r="K24" s="22"/>
      <c r="L24" s="22">
        <f t="shared" si="4"/>
        <v>0.25</v>
      </c>
      <c r="M24" s="22"/>
      <c r="N24" s="22">
        <f t="shared" si="10"/>
        <v>0</v>
      </c>
      <c r="O24" s="22">
        <f t="shared" si="5"/>
        <v>0</v>
      </c>
      <c r="P24" s="93"/>
      <c r="Q24" s="93"/>
      <c r="R24" s="22">
        <f t="shared" si="6"/>
        <v>0.25</v>
      </c>
      <c r="S24" s="22">
        <f t="shared" si="7"/>
        <v>-0.25</v>
      </c>
      <c r="T24" s="22">
        <f t="shared" si="8"/>
        <v>-100</v>
      </c>
      <c r="U24" s="22"/>
      <c r="V24" s="22"/>
      <c r="W24" s="23"/>
    </row>
    <row r="25" spans="1:23" s="16" customFormat="1" ht="22.5" outlineLevel="1" x14ac:dyDescent="0.2">
      <c r="A25" s="20"/>
      <c r="B25" s="21" t="s">
        <v>40</v>
      </c>
      <c r="C25" s="22"/>
      <c r="D25" s="22">
        <v>0.08</v>
      </c>
      <c r="E25" s="22">
        <f t="shared" si="11"/>
        <v>0</v>
      </c>
      <c r="F25" s="22"/>
      <c r="G25" s="22">
        <v>0</v>
      </c>
      <c r="H25" s="22"/>
      <c r="I25" s="22">
        <v>0</v>
      </c>
      <c r="J25" s="22"/>
      <c r="K25" s="22"/>
      <c r="L25" s="22">
        <f t="shared" si="4"/>
        <v>0.08</v>
      </c>
      <c r="M25" s="22"/>
      <c r="N25" s="22">
        <f t="shared" si="10"/>
        <v>0</v>
      </c>
      <c r="O25" s="22">
        <f t="shared" si="5"/>
        <v>0</v>
      </c>
      <c r="P25" s="93"/>
      <c r="Q25" s="93"/>
      <c r="R25" s="22">
        <f t="shared" si="6"/>
        <v>0.08</v>
      </c>
      <c r="S25" s="22">
        <f t="shared" si="7"/>
        <v>-0.08</v>
      </c>
      <c r="T25" s="22">
        <f t="shared" si="8"/>
        <v>-100</v>
      </c>
      <c r="U25" s="22"/>
      <c r="V25" s="22"/>
      <c r="W25" s="23"/>
    </row>
    <row r="26" spans="1:23" s="16" customFormat="1" outlineLevel="1" x14ac:dyDescent="0.2">
      <c r="A26" s="13"/>
      <c r="B26" s="21" t="s">
        <v>41</v>
      </c>
      <c r="C26" s="22"/>
      <c r="D26" s="22">
        <v>0.17</v>
      </c>
      <c r="E26" s="22">
        <f t="shared" si="11"/>
        <v>0</v>
      </c>
      <c r="F26" s="12"/>
      <c r="G26" s="22">
        <v>0</v>
      </c>
      <c r="H26" s="12"/>
      <c r="I26" s="22">
        <v>0</v>
      </c>
      <c r="J26" s="12"/>
      <c r="K26" s="12"/>
      <c r="L26" s="12">
        <f t="shared" si="4"/>
        <v>0.17</v>
      </c>
      <c r="M26" s="12"/>
      <c r="N26" s="12">
        <f t="shared" si="10"/>
        <v>0</v>
      </c>
      <c r="O26" s="12">
        <f t="shared" si="5"/>
        <v>0</v>
      </c>
      <c r="P26" s="93"/>
      <c r="Q26" s="93"/>
      <c r="R26" s="12">
        <f t="shared" si="6"/>
        <v>0.17</v>
      </c>
      <c r="S26" s="12">
        <f t="shared" si="7"/>
        <v>-0.17</v>
      </c>
      <c r="T26" s="12">
        <f t="shared" si="8"/>
        <v>-100</v>
      </c>
      <c r="U26" s="12"/>
      <c r="V26" s="12"/>
      <c r="W26" s="15"/>
    </row>
    <row r="27" spans="1:23" s="16" customFormat="1" outlineLevel="1" x14ac:dyDescent="0.2">
      <c r="A27" s="20"/>
      <c r="B27" s="21" t="s">
        <v>42</v>
      </c>
      <c r="C27" s="22"/>
      <c r="D27" s="22">
        <v>0.14000000000000001</v>
      </c>
      <c r="E27" s="22">
        <f t="shared" si="11"/>
        <v>0</v>
      </c>
      <c r="F27" s="22"/>
      <c r="G27" s="22">
        <v>0</v>
      </c>
      <c r="H27" s="22"/>
      <c r="I27" s="22">
        <v>0</v>
      </c>
      <c r="J27" s="22"/>
      <c r="K27" s="22"/>
      <c r="L27" s="22">
        <f t="shared" si="4"/>
        <v>0.14000000000000001</v>
      </c>
      <c r="M27" s="22"/>
      <c r="N27" s="22">
        <f t="shared" si="10"/>
        <v>0</v>
      </c>
      <c r="O27" s="22">
        <f t="shared" si="5"/>
        <v>0</v>
      </c>
      <c r="P27" s="93"/>
      <c r="Q27" s="93"/>
      <c r="R27" s="22">
        <f t="shared" si="6"/>
        <v>0.14000000000000001</v>
      </c>
      <c r="S27" s="22">
        <f t="shared" si="7"/>
        <v>-0.14000000000000001</v>
      </c>
      <c r="T27" s="22">
        <f t="shared" si="8"/>
        <v>-100</v>
      </c>
      <c r="U27" s="22"/>
      <c r="V27" s="22"/>
      <c r="W27" s="23"/>
    </row>
    <row r="28" spans="1:23" s="16" customFormat="1" ht="35.25" customHeight="1" outlineLevel="1" x14ac:dyDescent="0.2">
      <c r="A28" s="20"/>
      <c r="B28" s="21" t="s">
        <v>43</v>
      </c>
      <c r="C28" s="22"/>
      <c r="D28" s="22">
        <v>0.21</v>
      </c>
      <c r="E28" s="22">
        <f t="shared" si="11"/>
        <v>0</v>
      </c>
      <c r="F28" s="22"/>
      <c r="G28" s="22">
        <v>0</v>
      </c>
      <c r="H28" s="22"/>
      <c r="I28" s="22">
        <v>0</v>
      </c>
      <c r="J28" s="22"/>
      <c r="K28" s="22"/>
      <c r="L28" s="22">
        <f t="shared" si="4"/>
        <v>0.21</v>
      </c>
      <c r="M28" s="22"/>
      <c r="N28" s="22">
        <f t="shared" si="10"/>
        <v>0</v>
      </c>
      <c r="O28" s="22">
        <f t="shared" si="5"/>
        <v>0</v>
      </c>
      <c r="P28" s="93"/>
      <c r="Q28" s="93"/>
      <c r="R28" s="22">
        <f t="shared" si="6"/>
        <v>0.21</v>
      </c>
      <c r="S28" s="22">
        <f t="shared" si="7"/>
        <v>-0.21</v>
      </c>
      <c r="T28" s="22">
        <f t="shared" si="8"/>
        <v>-100</v>
      </c>
      <c r="U28" s="22"/>
      <c r="V28" s="22"/>
      <c r="W28" s="23"/>
    </row>
    <row r="29" spans="1:23" s="16" customFormat="1" ht="35.25" customHeight="1" outlineLevel="1" x14ac:dyDescent="0.2">
      <c r="A29" s="20"/>
      <c r="B29" s="21" t="s">
        <v>219</v>
      </c>
      <c r="C29" s="22"/>
      <c r="D29" s="22">
        <v>0</v>
      </c>
      <c r="E29" s="22">
        <f t="shared" si="11"/>
        <v>0.35300602000000003</v>
      </c>
      <c r="F29" s="22"/>
      <c r="G29" s="22">
        <f>0</f>
        <v>0</v>
      </c>
      <c r="H29" s="22"/>
      <c r="I29" s="22">
        <f>[4]CO1!$R$71/1000-G29</f>
        <v>0.22642250999999999</v>
      </c>
      <c r="J29" s="22"/>
      <c r="K29" s="22">
        <f>[5]Лист2!$L$11-I29-G29</f>
        <v>0.12658351000000004</v>
      </c>
      <c r="L29" s="22">
        <f t="shared" si="4"/>
        <v>0</v>
      </c>
      <c r="M29" s="22">
        <f>[6]CO1!$T$71/1000-K29-I29-G29</f>
        <v>0</v>
      </c>
      <c r="N29" s="22">
        <f t="shared" si="10"/>
        <v>0.35300602000000003</v>
      </c>
      <c r="O29" s="22">
        <f t="shared" si="5"/>
        <v>0</v>
      </c>
      <c r="P29" s="93"/>
      <c r="Q29" s="93"/>
      <c r="R29" s="22">
        <f t="shared" si="6"/>
        <v>-0.35300602000000003</v>
      </c>
      <c r="S29" s="22">
        <f t="shared" si="7"/>
        <v>0.35300602000000003</v>
      </c>
      <c r="T29" s="22">
        <f t="shared" si="8"/>
        <v>0</v>
      </c>
      <c r="U29" s="22"/>
      <c r="V29" s="22"/>
      <c r="W29" s="23"/>
    </row>
    <row r="30" spans="1:23" s="19" customFormat="1" ht="10.5" x14ac:dyDescent="0.2">
      <c r="A30" s="13" t="s">
        <v>44</v>
      </c>
      <c r="B30" s="18" t="s">
        <v>45</v>
      </c>
      <c r="C30" s="12"/>
      <c r="D30" s="12">
        <v>16.8</v>
      </c>
      <c r="E30" s="12">
        <f t="shared" si="11"/>
        <v>0.86471772999999996</v>
      </c>
      <c r="F30" s="12">
        <f>[1]Лист2!$K$12</f>
        <v>0.81599999999999995</v>
      </c>
      <c r="G30" s="12">
        <f>SUM(G31:G37)</f>
        <v>0.63549999999999995</v>
      </c>
      <c r="H30" s="12">
        <f>1-F30</f>
        <v>0.18400000000000005</v>
      </c>
      <c r="I30" s="12">
        <f>SUM(I31:I37)</f>
        <v>-5.3472999999998327E-4</v>
      </c>
      <c r="J30" s="12">
        <f>3.486-H30-F30</f>
        <v>2.4860000000000002</v>
      </c>
      <c r="K30" s="55">
        <f>SUM(K31:K39)</f>
        <v>0</v>
      </c>
      <c r="L30" s="12">
        <f t="shared" si="4"/>
        <v>13.314</v>
      </c>
      <c r="M30" s="12">
        <f>SUM(M31:M39)</f>
        <v>0.22975245999999999</v>
      </c>
      <c r="N30" s="12">
        <f t="shared" si="10"/>
        <v>0.86471772999999996</v>
      </c>
      <c r="O30" s="12">
        <f t="shared" si="5"/>
        <v>0.22975245999999999</v>
      </c>
      <c r="P30" s="92"/>
      <c r="Q30" s="92"/>
      <c r="R30" s="12">
        <f t="shared" si="6"/>
        <v>15.935282269999998</v>
      </c>
      <c r="S30" s="12">
        <f t="shared" si="7"/>
        <v>-15.93528227</v>
      </c>
      <c r="T30" s="12">
        <f t="shared" si="8"/>
        <v>-94.852870654761901</v>
      </c>
      <c r="U30" s="12"/>
      <c r="V30" s="12"/>
      <c r="W30" s="15"/>
    </row>
    <row r="31" spans="1:23" s="16" customFormat="1" outlineLevel="1" x14ac:dyDescent="0.2">
      <c r="A31" s="13"/>
      <c r="B31" s="24" t="s">
        <v>46</v>
      </c>
      <c r="C31" s="22"/>
      <c r="D31" s="22">
        <v>7.5</v>
      </c>
      <c r="E31" s="22">
        <f t="shared" si="11"/>
        <v>0</v>
      </c>
      <c r="F31" s="12"/>
      <c r="G31" s="12"/>
      <c r="H31" s="12"/>
      <c r="I31" s="12"/>
      <c r="J31" s="12"/>
      <c r="K31" s="12"/>
      <c r="L31" s="12">
        <f t="shared" si="4"/>
        <v>7.5</v>
      </c>
      <c r="M31" s="12"/>
      <c r="N31" s="12">
        <f t="shared" si="10"/>
        <v>0</v>
      </c>
      <c r="O31" s="12">
        <f t="shared" si="5"/>
        <v>0</v>
      </c>
      <c r="P31" s="93"/>
      <c r="Q31" s="93"/>
      <c r="R31" s="12">
        <f t="shared" si="6"/>
        <v>7.5</v>
      </c>
      <c r="S31" s="12">
        <f t="shared" si="7"/>
        <v>-7.5</v>
      </c>
      <c r="T31" s="12">
        <f t="shared" si="8"/>
        <v>-100</v>
      </c>
      <c r="U31" s="12"/>
      <c r="V31" s="12"/>
      <c r="W31" s="15"/>
    </row>
    <row r="32" spans="1:23" ht="22.5" outlineLevel="1" x14ac:dyDescent="0.2">
      <c r="A32" s="13"/>
      <c r="B32" s="24" t="s">
        <v>47</v>
      </c>
      <c r="C32" s="22"/>
      <c r="D32" s="22">
        <v>0.8</v>
      </c>
      <c r="E32" s="22">
        <f t="shared" si="11"/>
        <v>0</v>
      </c>
      <c r="F32" s="12"/>
      <c r="G32" s="12"/>
      <c r="H32" s="12"/>
      <c r="I32" s="12"/>
      <c r="J32" s="12"/>
      <c r="K32" s="12"/>
      <c r="L32" s="12">
        <f t="shared" si="4"/>
        <v>0.8</v>
      </c>
      <c r="M32" s="12"/>
      <c r="N32" s="12">
        <f t="shared" si="10"/>
        <v>0</v>
      </c>
      <c r="O32" s="12">
        <f t="shared" si="5"/>
        <v>0</v>
      </c>
      <c r="P32" s="93"/>
      <c r="Q32" s="93"/>
      <c r="R32" s="12">
        <f t="shared" si="6"/>
        <v>0.8</v>
      </c>
      <c r="S32" s="12">
        <f t="shared" si="7"/>
        <v>-0.8</v>
      </c>
      <c r="T32" s="12">
        <f t="shared" si="8"/>
        <v>-100</v>
      </c>
      <c r="U32" s="12"/>
      <c r="V32" s="12"/>
      <c r="W32" s="15"/>
    </row>
    <row r="33" spans="1:23" s="16" customFormat="1" outlineLevel="1" x14ac:dyDescent="0.2">
      <c r="A33" s="20"/>
      <c r="B33" s="24" t="s">
        <v>48</v>
      </c>
      <c r="C33" s="22"/>
      <c r="D33" s="22">
        <v>0.6</v>
      </c>
      <c r="E33" s="22">
        <f t="shared" si="11"/>
        <v>0</v>
      </c>
      <c r="F33" s="22"/>
      <c r="G33" s="22"/>
      <c r="H33" s="22"/>
      <c r="I33" s="22"/>
      <c r="J33" s="22"/>
      <c r="K33" s="22"/>
      <c r="L33" s="22">
        <f t="shared" si="4"/>
        <v>0.6</v>
      </c>
      <c r="M33" s="22"/>
      <c r="N33" s="22">
        <f t="shared" si="10"/>
        <v>0</v>
      </c>
      <c r="O33" s="22">
        <f t="shared" si="5"/>
        <v>0</v>
      </c>
      <c r="P33" s="93"/>
      <c r="Q33" s="93"/>
      <c r="R33" s="22">
        <f t="shared" si="6"/>
        <v>0.6</v>
      </c>
      <c r="S33" s="22">
        <f t="shared" si="7"/>
        <v>-0.6</v>
      </c>
      <c r="T33" s="22">
        <f t="shared" si="8"/>
        <v>-100</v>
      </c>
      <c r="U33" s="22"/>
      <c r="V33" s="22"/>
      <c r="W33" s="23"/>
    </row>
    <row r="34" spans="1:23" s="16" customFormat="1" ht="22.5" outlineLevel="1" x14ac:dyDescent="0.2">
      <c r="A34" s="20"/>
      <c r="B34" s="24" t="s">
        <v>49</v>
      </c>
      <c r="C34" s="22"/>
      <c r="D34" s="22">
        <v>4.9000000000000004</v>
      </c>
      <c r="E34" s="22">
        <f t="shared" si="11"/>
        <v>0</v>
      </c>
      <c r="F34" s="22"/>
      <c r="G34" s="22"/>
      <c r="H34" s="22"/>
      <c r="I34" s="22"/>
      <c r="J34" s="22"/>
      <c r="K34" s="22"/>
      <c r="L34" s="22">
        <f t="shared" si="4"/>
        <v>4.9000000000000004</v>
      </c>
      <c r="M34" s="22"/>
      <c r="N34" s="22">
        <f t="shared" si="10"/>
        <v>0</v>
      </c>
      <c r="O34" s="22">
        <f t="shared" si="5"/>
        <v>0</v>
      </c>
      <c r="P34" s="93"/>
      <c r="Q34" s="93"/>
      <c r="R34" s="22">
        <f t="shared" si="6"/>
        <v>4.9000000000000004</v>
      </c>
      <c r="S34" s="22">
        <f t="shared" si="7"/>
        <v>-4.9000000000000004</v>
      </c>
      <c r="T34" s="22">
        <f t="shared" si="8"/>
        <v>-100</v>
      </c>
      <c r="U34" s="22"/>
      <c r="V34" s="22"/>
      <c r="W34" s="23"/>
    </row>
    <row r="35" spans="1:23" s="16" customFormat="1" outlineLevel="1" x14ac:dyDescent="0.2">
      <c r="A35" s="20"/>
      <c r="B35" s="24" t="s">
        <v>50</v>
      </c>
      <c r="C35" s="22"/>
      <c r="D35" s="22">
        <v>3</v>
      </c>
      <c r="E35" s="22">
        <f t="shared" si="11"/>
        <v>0</v>
      </c>
      <c r="F35" s="22"/>
      <c r="G35" s="22"/>
      <c r="H35" s="22"/>
      <c r="I35" s="22"/>
      <c r="J35" s="22"/>
      <c r="K35" s="22"/>
      <c r="L35" s="22">
        <f t="shared" si="4"/>
        <v>3</v>
      </c>
      <c r="M35" s="22"/>
      <c r="N35" s="22">
        <f t="shared" si="10"/>
        <v>0</v>
      </c>
      <c r="O35" s="22">
        <f t="shared" si="5"/>
        <v>0</v>
      </c>
      <c r="P35" s="93"/>
      <c r="Q35" s="93"/>
      <c r="R35" s="22">
        <f t="shared" si="6"/>
        <v>3</v>
      </c>
      <c r="S35" s="22">
        <f t="shared" si="7"/>
        <v>-3</v>
      </c>
      <c r="T35" s="22">
        <f t="shared" si="8"/>
        <v>-100</v>
      </c>
      <c r="U35" s="22"/>
      <c r="V35" s="22"/>
      <c r="W35" s="23"/>
    </row>
    <row r="36" spans="1:23" s="16" customFormat="1" outlineLevel="1" x14ac:dyDescent="0.2">
      <c r="A36" s="20"/>
      <c r="B36" s="24" t="s">
        <v>51</v>
      </c>
      <c r="C36" s="22"/>
      <c r="D36" s="22">
        <v>0</v>
      </c>
      <c r="E36" s="22">
        <f>G36+I36+K36+M36</f>
        <v>0.26891023000000003</v>
      </c>
      <c r="F36" s="22"/>
      <c r="G36" s="22">
        <f>[7]CO1!$R$61/1000</f>
        <v>0.26889999999999997</v>
      </c>
      <c r="H36" s="22"/>
      <c r="I36" s="22">
        <f>[4]CO1!$R$67/1000-G36</f>
        <v>1.0230000000055472E-5</v>
      </c>
      <c r="J36" s="22"/>
      <c r="K36" s="22"/>
      <c r="L36" s="22">
        <f t="shared" si="4"/>
        <v>0</v>
      </c>
      <c r="M36" s="22">
        <f>[6]CO1!$T$67/1000-K36-I36-G36</f>
        <v>0</v>
      </c>
      <c r="N36" s="22">
        <f t="shared" si="10"/>
        <v>0.26891023000000003</v>
      </c>
      <c r="O36" s="22">
        <f t="shared" si="5"/>
        <v>0</v>
      </c>
      <c r="P36" s="93"/>
      <c r="Q36" s="93"/>
      <c r="R36" s="22">
        <f t="shared" si="6"/>
        <v>-0.26891023000000003</v>
      </c>
      <c r="S36" s="22">
        <f t="shared" si="7"/>
        <v>0.26891023000000003</v>
      </c>
      <c r="T36" s="22">
        <f t="shared" si="8"/>
        <v>0</v>
      </c>
      <c r="U36" s="22"/>
      <c r="V36" s="22"/>
      <c r="W36" s="23"/>
    </row>
    <row r="37" spans="1:23" s="16" customFormat="1" outlineLevel="1" x14ac:dyDescent="0.2">
      <c r="A37" s="20"/>
      <c r="B37" s="24" t="s">
        <v>52</v>
      </c>
      <c r="C37" s="22"/>
      <c r="D37" s="22">
        <v>0</v>
      </c>
      <c r="E37" s="22">
        <f t="shared" si="11"/>
        <v>0.36605504</v>
      </c>
      <c r="F37" s="22"/>
      <c r="G37" s="25">
        <f>[7]CO1!$R$64/1000</f>
        <v>0.36660000000000004</v>
      </c>
      <c r="H37" s="22"/>
      <c r="I37" s="22">
        <f>[4]CO1!$R$72/1000-G37</f>
        <v>-5.4496000000003875E-4</v>
      </c>
      <c r="J37" s="22"/>
      <c r="K37" s="22"/>
      <c r="L37" s="22">
        <f t="shared" si="4"/>
        <v>0</v>
      </c>
      <c r="M37" s="22">
        <f>[6]CO1!$T$72/1000-K37-I37-G37</f>
        <v>0</v>
      </c>
      <c r="N37" s="22">
        <f t="shared" si="10"/>
        <v>0.36605504</v>
      </c>
      <c r="O37" s="22">
        <f t="shared" si="5"/>
        <v>0</v>
      </c>
      <c r="P37" s="93"/>
      <c r="Q37" s="93"/>
      <c r="R37" s="22">
        <f>D37-G37-I37-K37-M37</f>
        <v>-0.36605504</v>
      </c>
      <c r="S37" s="22">
        <f t="shared" si="7"/>
        <v>0.36605504</v>
      </c>
      <c r="T37" s="22">
        <f t="shared" si="8"/>
        <v>0</v>
      </c>
      <c r="U37" s="22"/>
      <c r="V37" s="22"/>
      <c r="W37" s="23"/>
    </row>
    <row r="38" spans="1:23" s="16" customFormat="1" ht="33.75" outlineLevel="1" x14ac:dyDescent="0.2">
      <c r="A38" s="20"/>
      <c r="B38" s="24" t="s">
        <v>238</v>
      </c>
      <c r="C38" s="22"/>
      <c r="D38" s="22">
        <v>0</v>
      </c>
      <c r="E38" s="22">
        <f t="shared" ref="E38" si="12">G38+I38+K38+M38</f>
        <v>0.20152945999999999</v>
      </c>
      <c r="F38" s="22"/>
      <c r="G38" s="25"/>
      <c r="H38" s="22"/>
      <c r="I38" s="22"/>
      <c r="J38" s="22"/>
      <c r="K38" s="22"/>
      <c r="L38" s="22">
        <f t="shared" ref="L38" si="13">D38-F38-H38-J38</f>
        <v>0</v>
      </c>
      <c r="M38" s="22">
        <f>[6]CO1!T73/1000</f>
        <v>0.20152945999999999</v>
      </c>
      <c r="N38" s="22">
        <f t="shared" si="10"/>
        <v>0.20152945999999999</v>
      </c>
      <c r="O38" s="22">
        <f t="shared" si="5"/>
        <v>0.20152945999999999</v>
      </c>
      <c r="P38" s="93"/>
      <c r="Q38" s="93"/>
      <c r="R38" s="22">
        <f>D38-G38-I38-K38-M38</f>
        <v>-0.20152945999999999</v>
      </c>
      <c r="S38" s="22">
        <f t="shared" si="7"/>
        <v>0.20152945999999999</v>
      </c>
      <c r="T38" s="22">
        <f t="shared" si="8"/>
        <v>0</v>
      </c>
      <c r="U38" s="22"/>
      <c r="V38" s="22"/>
      <c r="W38" s="23"/>
    </row>
    <row r="39" spans="1:23" s="16" customFormat="1" outlineLevel="1" x14ac:dyDescent="0.2">
      <c r="A39" s="20"/>
      <c r="B39" s="24" t="s">
        <v>239</v>
      </c>
      <c r="C39" s="22"/>
      <c r="D39" s="22">
        <v>0</v>
      </c>
      <c r="E39" s="22">
        <f t="shared" ref="E39" si="14">G39+I39+K39+M39</f>
        <v>2.8222999999999998E-2</v>
      </c>
      <c r="F39" s="22"/>
      <c r="G39" s="25"/>
      <c r="H39" s="22"/>
      <c r="I39" s="22"/>
      <c r="J39" s="22"/>
      <c r="K39" s="22"/>
      <c r="L39" s="22">
        <f t="shared" ref="L39" si="15">D39-F39-H39-J39</f>
        <v>0</v>
      </c>
      <c r="M39" s="22">
        <f>[6]CO1!T74/1000</f>
        <v>2.8222999999999998E-2</v>
      </c>
      <c r="N39" s="22">
        <f t="shared" si="10"/>
        <v>2.8222999999999998E-2</v>
      </c>
      <c r="O39" s="22">
        <f t="shared" si="5"/>
        <v>2.8222999999999998E-2</v>
      </c>
      <c r="P39" s="93"/>
      <c r="Q39" s="93"/>
      <c r="R39" s="22">
        <f>D39-G39-I39-K39-M39</f>
        <v>-2.8222999999999998E-2</v>
      </c>
      <c r="S39" s="22">
        <f t="shared" si="7"/>
        <v>2.8222999999999998E-2</v>
      </c>
      <c r="T39" s="22">
        <f t="shared" si="8"/>
        <v>0</v>
      </c>
      <c r="U39" s="22"/>
      <c r="V39" s="22"/>
      <c r="W39" s="23"/>
    </row>
    <row r="40" spans="1:23" s="19" customFormat="1" ht="10.5" x14ac:dyDescent="0.2">
      <c r="A40" s="13" t="s">
        <v>53</v>
      </c>
      <c r="B40" s="18" t="s">
        <v>54</v>
      </c>
      <c r="C40" s="12"/>
      <c r="D40" s="12">
        <v>3.3000000000000003</v>
      </c>
      <c r="E40" s="12">
        <f t="shared" si="11"/>
        <v>1.32316915</v>
      </c>
      <c r="F40" s="12">
        <f>[1]Лист2!$K$13</f>
        <v>0.39400000000000002</v>
      </c>
      <c r="G40" s="12">
        <f>SUM(G41:G49)</f>
        <v>5.4600000000000003E-2</v>
      </c>
      <c r="H40" s="12">
        <f>0.6-F40</f>
        <v>0.20599999999999996</v>
      </c>
      <c r="I40" s="12">
        <f>SUM(I41:I49)</f>
        <v>1.2685691499999998</v>
      </c>
      <c r="J40" s="12">
        <f>1.088-H40-F40</f>
        <v>0.4880000000000001</v>
      </c>
      <c r="K40" s="55">
        <f>[3]Лист2!L13-I40-G40</f>
        <v>2.0122792321330962E-16</v>
      </c>
      <c r="L40" s="12">
        <f t="shared" si="4"/>
        <v>2.2120000000000002</v>
      </c>
      <c r="M40" s="12">
        <f>SUM(M41:M49)</f>
        <v>0</v>
      </c>
      <c r="N40" s="12">
        <f t="shared" si="10"/>
        <v>1.32316915</v>
      </c>
      <c r="O40" s="12">
        <f t="shared" si="5"/>
        <v>0</v>
      </c>
      <c r="P40" s="92"/>
      <c r="Q40" s="92"/>
      <c r="R40" s="12">
        <f t="shared" si="6"/>
        <v>1.97683085</v>
      </c>
      <c r="S40" s="12">
        <f t="shared" si="7"/>
        <v>-1.9768308500000003</v>
      </c>
      <c r="T40" s="12">
        <f t="shared" si="8"/>
        <v>-59.903965151515152</v>
      </c>
      <c r="U40" s="12"/>
      <c r="V40" s="12"/>
      <c r="W40" s="15"/>
    </row>
    <row r="41" spans="1:23" s="19" customFormat="1" ht="22.5" outlineLevel="1" x14ac:dyDescent="0.2">
      <c r="A41" s="13"/>
      <c r="B41" s="24" t="s">
        <v>55</v>
      </c>
      <c r="C41" s="22"/>
      <c r="D41" s="22">
        <v>0.4</v>
      </c>
      <c r="E41" s="22">
        <f t="shared" si="11"/>
        <v>0</v>
      </c>
      <c r="F41" s="12"/>
      <c r="G41" s="12"/>
      <c r="H41" s="12"/>
      <c r="I41" s="12"/>
      <c r="J41" s="12"/>
      <c r="K41" s="12"/>
      <c r="L41" s="22">
        <f t="shared" si="4"/>
        <v>0.4</v>
      </c>
      <c r="M41" s="12"/>
      <c r="N41" s="12">
        <f t="shared" si="10"/>
        <v>0</v>
      </c>
      <c r="O41" s="12">
        <f t="shared" si="5"/>
        <v>0</v>
      </c>
      <c r="P41" s="93"/>
      <c r="Q41" s="93"/>
      <c r="R41" s="12">
        <f t="shared" si="6"/>
        <v>0.4</v>
      </c>
      <c r="S41" s="12">
        <f t="shared" si="7"/>
        <v>-0.4</v>
      </c>
      <c r="T41" s="12">
        <f t="shared" si="8"/>
        <v>-100</v>
      </c>
      <c r="U41" s="12"/>
      <c r="V41" s="12"/>
      <c r="W41" s="15"/>
    </row>
    <row r="42" spans="1:23" s="19" customFormat="1" ht="22.5" outlineLevel="1" x14ac:dyDescent="0.2">
      <c r="A42" s="13"/>
      <c r="B42" s="24" t="s">
        <v>56</v>
      </c>
      <c r="C42" s="22"/>
      <c r="D42" s="22">
        <v>0.8</v>
      </c>
      <c r="E42" s="22">
        <f t="shared" si="11"/>
        <v>0</v>
      </c>
      <c r="F42" s="12"/>
      <c r="G42" s="12"/>
      <c r="H42" s="12"/>
      <c r="I42" s="12"/>
      <c r="J42" s="12"/>
      <c r="K42" s="12"/>
      <c r="L42" s="22">
        <f t="shared" si="4"/>
        <v>0.8</v>
      </c>
      <c r="M42" s="12"/>
      <c r="N42" s="12">
        <f t="shared" si="10"/>
        <v>0</v>
      </c>
      <c r="O42" s="12">
        <f t="shared" si="5"/>
        <v>0</v>
      </c>
      <c r="P42" s="93"/>
      <c r="Q42" s="93"/>
      <c r="R42" s="12">
        <f t="shared" si="6"/>
        <v>0.8</v>
      </c>
      <c r="S42" s="12">
        <f t="shared" si="7"/>
        <v>-0.8</v>
      </c>
      <c r="T42" s="12">
        <f t="shared" si="8"/>
        <v>-100</v>
      </c>
      <c r="U42" s="12"/>
      <c r="V42" s="12"/>
      <c r="W42" s="15"/>
    </row>
    <row r="43" spans="1:23" s="19" customFormat="1" ht="22.5" outlineLevel="1" x14ac:dyDescent="0.2">
      <c r="A43" s="13"/>
      <c r="B43" s="24" t="s">
        <v>57</v>
      </c>
      <c r="C43" s="22"/>
      <c r="D43" s="22">
        <v>0.4</v>
      </c>
      <c r="E43" s="22">
        <f t="shared" si="11"/>
        <v>0</v>
      </c>
      <c r="F43" s="12"/>
      <c r="G43" s="12"/>
      <c r="H43" s="12"/>
      <c r="I43" s="12"/>
      <c r="J43" s="12"/>
      <c r="K43" s="12"/>
      <c r="L43" s="22">
        <f t="shared" si="4"/>
        <v>0.4</v>
      </c>
      <c r="M43" s="12"/>
      <c r="N43" s="12">
        <f t="shared" si="10"/>
        <v>0</v>
      </c>
      <c r="O43" s="12">
        <f t="shared" si="5"/>
        <v>0</v>
      </c>
      <c r="P43" s="93"/>
      <c r="Q43" s="93"/>
      <c r="R43" s="12">
        <f t="shared" si="6"/>
        <v>0.4</v>
      </c>
      <c r="S43" s="12">
        <f t="shared" si="7"/>
        <v>-0.4</v>
      </c>
      <c r="T43" s="12">
        <f t="shared" si="8"/>
        <v>-100</v>
      </c>
      <c r="U43" s="12"/>
      <c r="V43" s="12"/>
      <c r="W43" s="15"/>
    </row>
    <row r="44" spans="1:23" s="19" customFormat="1" ht="22.5" outlineLevel="1" x14ac:dyDescent="0.2">
      <c r="A44" s="13"/>
      <c r="B44" s="24" t="s">
        <v>58</v>
      </c>
      <c r="C44" s="22"/>
      <c r="D44" s="22">
        <v>0.4</v>
      </c>
      <c r="E44" s="22">
        <f t="shared" si="11"/>
        <v>0</v>
      </c>
      <c r="F44" s="12"/>
      <c r="G44" s="12"/>
      <c r="H44" s="12"/>
      <c r="I44" s="12"/>
      <c r="J44" s="12"/>
      <c r="K44" s="12"/>
      <c r="L44" s="22">
        <f t="shared" si="4"/>
        <v>0.4</v>
      </c>
      <c r="M44" s="12"/>
      <c r="N44" s="12">
        <f t="shared" si="10"/>
        <v>0</v>
      </c>
      <c r="O44" s="12">
        <f t="shared" si="5"/>
        <v>0</v>
      </c>
      <c r="P44" s="93"/>
      <c r="Q44" s="93"/>
      <c r="R44" s="12">
        <f t="shared" si="6"/>
        <v>0.4</v>
      </c>
      <c r="S44" s="12">
        <f t="shared" si="7"/>
        <v>-0.4</v>
      </c>
      <c r="T44" s="12">
        <f t="shared" si="8"/>
        <v>-100</v>
      </c>
      <c r="U44" s="12"/>
      <c r="V44" s="12"/>
      <c r="W44" s="15"/>
    </row>
    <row r="45" spans="1:23" s="19" customFormat="1" outlineLevel="1" x14ac:dyDescent="0.2">
      <c r="A45" s="13"/>
      <c r="B45" s="24" t="s">
        <v>59</v>
      </c>
      <c r="C45" s="22"/>
      <c r="D45" s="22">
        <v>0.2</v>
      </c>
      <c r="E45" s="22">
        <f t="shared" si="11"/>
        <v>0</v>
      </c>
      <c r="F45" s="12"/>
      <c r="G45" s="12"/>
      <c r="H45" s="12"/>
      <c r="I45" s="12"/>
      <c r="J45" s="12"/>
      <c r="K45" s="12"/>
      <c r="L45" s="22">
        <f t="shared" si="4"/>
        <v>0.2</v>
      </c>
      <c r="M45" s="12"/>
      <c r="N45" s="12">
        <f t="shared" si="10"/>
        <v>0</v>
      </c>
      <c r="O45" s="12">
        <f t="shared" si="5"/>
        <v>0</v>
      </c>
      <c r="P45" s="93"/>
      <c r="Q45" s="93"/>
      <c r="R45" s="12">
        <f t="shared" si="6"/>
        <v>0.2</v>
      </c>
      <c r="S45" s="12">
        <f t="shared" si="7"/>
        <v>-0.2</v>
      </c>
      <c r="T45" s="12">
        <f t="shared" si="8"/>
        <v>-100</v>
      </c>
      <c r="U45" s="12"/>
      <c r="V45" s="12"/>
      <c r="W45" s="15"/>
    </row>
    <row r="46" spans="1:23" s="19" customFormat="1" outlineLevel="1" x14ac:dyDescent="0.2">
      <c r="A46" s="13"/>
      <c r="B46" s="24" t="s">
        <v>60</v>
      </c>
      <c r="C46" s="22"/>
      <c r="D46" s="22">
        <v>0.6</v>
      </c>
      <c r="E46" s="22">
        <f t="shared" si="11"/>
        <v>0</v>
      </c>
      <c r="F46" s="12"/>
      <c r="G46" s="12"/>
      <c r="H46" s="12"/>
      <c r="I46" s="12"/>
      <c r="J46" s="12"/>
      <c r="K46" s="12"/>
      <c r="L46" s="22">
        <f t="shared" si="4"/>
        <v>0.6</v>
      </c>
      <c r="M46" s="12"/>
      <c r="N46" s="12">
        <f t="shared" si="10"/>
        <v>0</v>
      </c>
      <c r="O46" s="12">
        <f t="shared" si="5"/>
        <v>0</v>
      </c>
      <c r="P46" s="93"/>
      <c r="Q46" s="93"/>
      <c r="R46" s="12">
        <f t="shared" si="6"/>
        <v>0.6</v>
      </c>
      <c r="S46" s="12">
        <f t="shared" si="7"/>
        <v>-0.6</v>
      </c>
      <c r="T46" s="12">
        <f t="shared" si="8"/>
        <v>-100</v>
      </c>
      <c r="U46" s="12"/>
      <c r="V46" s="12"/>
      <c r="W46" s="15"/>
    </row>
    <row r="47" spans="1:23" s="19" customFormat="1" outlineLevel="1" x14ac:dyDescent="0.2">
      <c r="A47" s="13"/>
      <c r="B47" s="24" t="s">
        <v>61</v>
      </c>
      <c r="C47" s="22"/>
      <c r="D47" s="22">
        <v>0.5</v>
      </c>
      <c r="E47" s="22">
        <f t="shared" si="11"/>
        <v>0</v>
      </c>
      <c r="F47" s="12"/>
      <c r="G47" s="12"/>
      <c r="H47" s="12"/>
      <c r="I47" s="12"/>
      <c r="J47" s="12"/>
      <c r="K47" s="12"/>
      <c r="L47" s="22">
        <f t="shared" si="4"/>
        <v>0.5</v>
      </c>
      <c r="M47" s="12"/>
      <c r="N47" s="12">
        <f t="shared" si="10"/>
        <v>0</v>
      </c>
      <c r="O47" s="12">
        <f t="shared" si="5"/>
        <v>0</v>
      </c>
      <c r="P47" s="93"/>
      <c r="Q47" s="93"/>
      <c r="R47" s="12">
        <f t="shared" si="6"/>
        <v>0.5</v>
      </c>
      <c r="S47" s="12">
        <f t="shared" si="7"/>
        <v>-0.5</v>
      </c>
      <c r="T47" s="12">
        <f t="shared" si="8"/>
        <v>-100</v>
      </c>
      <c r="U47" s="12"/>
      <c r="V47" s="12"/>
      <c r="W47" s="15"/>
    </row>
    <row r="48" spans="1:23" s="16" customFormat="1" outlineLevel="1" x14ac:dyDescent="0.2">
      <c r="A48" s="20"/>
      <c r="B48" s="24" t="s">
        <v>62</v>
      </c>
      <c r="C48" s="22"/>
      <c r="D48" s="22">
        <v>0</v>
      </c>
      <c r="E48" s="22">
        <f>G48+I48+K48+M48</f>
        <v>0.19047222999999999</v>
      </c>
      <c r="F48" s="22"/>
      <c r="G48" s="22">
        <f>[7]CO1!$R$62/1000</f>
        <v>5.4600000000000003E-2</v>
      </c>
      <c r="H48" s="22"/>
      <c r="I48" s="22">
        <f>[4]CO1!$R$68/1000-G48</f>
        <v>0.13587222999999998</v>
      </c>
      <c r="J48" s="22"/>
      <c r="K48" s="22"/>
      <c r="L48" s="22">
        <f t="shared" si="4"/>
        <v>0</v>
      </c>
      <c r="M48" s="22">
        <f>0</f>
        <v>0</v>
      </c>
      <c r="N48" s="22">
        <f t="shared" si="10"/>
        <v>0.19047222999999999</v>
      </c>
      <c r="O48" s="22">
        <f t="shared" si="5"/>
        <v>0</v>
      </c>
      <c r="P48" s="93"/>
      <c r="Q48" s="93"/>
      <c r="R48" s="22">
        <f t="shared" si="6"/>
        <v>-0.19047222999999999</v>
      </c>
      <c r="S48" s="22">
        <f t="shared" si="7"/>
        <v>0.19047222999999999</v>
      </c>
      <c r="T48" s="22">
        <f t="shared" si="8"/>
        <v>0</v>
      </c>
      <c r="U48" s="22"/>
      <c r="V48" s="22"/>
      <c r="W48" s="23"/>
    </row>
    <row r="49" spans="1:23" s="16" customFormat="1" outlineLevel="1" x14ac:dyDescent="0.2">
      <c r="A49" s="20"/>
      <c r="B49" s="24" t="s">
        <v>63</v>
      </c>
      <c r="C49" s="22"/>
      <c r="D49" s="22">
        <v>0</v>
      </c>
      <c r="E49" s="22">
        <f t="shared" si="11"/>
        <v>1.1326969199999999</v>
      </c>
      <c r="F49" s="22"/>
      <c r="G49" s="22">
        <f>0</f>
        <v>0</v>
      </c>
      <c r="H49" s="22"/>
      <c r="I49" s="22">
        <f>[4]CO1!$R$70/1000-G49</f>
        <v>1.1326969199999999</v>
      </c>
      <c r="J49" s="22"/>
      <c r="K49" s="22"/>
      <c r="L49" s="22">
        <f t="shared" si="4"/>
        <v>0</v>
      </c>
      <c r="M49" s="22">
        <v>0</v>
      </c>
      <c r="N49" s="22">
        <f t="shared" si="10"/>
        <v>1.1326969199999999</v>
      </c>
      <c r="O49" s="22">
        <f t="shared" si="5"/>
        <v>0</v>
      </c>
      <c r="P49" s="93"/>
      <c r="Q49" s="93"/>
      <c r="R49" s="22">
        <f t="shared" si="6"/>
        <v>-1.1326969199999999</v>
      </c>
      <c r="S49" s="22">
        <f t="shared" si="7"/>
        <v>1.1326969199999999</v>
      </c>
      <c r="T49" s="22">
        <f t="shared" si="8"/>
        <v>0</v>
      </c>
      <c r="U49" s="22"/>
      <c r="V49" s="22"/>
      <c r="W49" s="23"/>
    </row>
    <row r="50" spans="1:23" s="19" customFormat="1" ht="10.5" x14ac:dyDescent="0.2">
      <c r="A50" s="13" t="s">
        <v>64</v>
      </c>
      <c r="B50" s="18" t="s">
        <v>65</v>
      </c>
      <c r="C50" s="12"/>
      <c r="D50" s="12">
        <v>4.5</v>
      </c>
      <c r="E50" s="12">
        <f t="shared" si="11"/>
        <v>0.49550682999999995</v>
      </c>
      <c r="F50" s="12">
        <f>[1]Лист2!$K$14</f>
        <v>0.45900000000000002</v>
      </c>
      <c r="G50" s="12">
        <f>G51+G52</f>
        <v>0.4955</v>
      </c>
      <c r="H50" s="12">
        <f>1-F50</f>
        <v>0.54099999999999993</v>
      </c>
      <c r="I50" s="12">
        <f>I51+I52</f>
        <v>6.8299999999577032E-6</v>
      </c>
      <c r="J50" s="12">
        <f>1.666-H50-F50</f>
        <v>0.66599999999999993</v>
      </c>
      <c r="K50" s="55">
        <f>[3]Лист2!L14-I50-G50</f>
        <v>0</v>
      </c>
      <c r="L50" s="12">
        <f t="shared" si="4"/>
        <v>2.8340000000000005</v>
      </c>
      <c r="M50" s="12">
        <f>M51+M52</f>
        <v>0</v>
      </c>
      <c r="N50" s="12">
        <f t="shared" si="10"/>
        <v>0.49550682999999995</v>
      </c>
      <c r="O50" s="12">
        <f t="shared" si="5"/>
        <v>0</v>
      </c>
      <c r="P50" s="92"/>
      <c r="Q50" s="92"/>
      <c r="R50" s="12">
        <f t="shared" si="6"/>
        <v>4.0044931699999999</v>
      </c>
      <c r="S50" s="12">
        <f t="shared" si="7"/>
        <v>-4.0044931699999999</v>
      </c>
      <c r="T50" s="12">
        <f t="shared" si="8"/>
        <v>-88.988737111111107</v>
      </c>
      <c r="U50" s="12"/>
      <c r="V50" s="12"/>
      <c r="W50" s="15"/>
    </row>
    <row r="51" spans="1:23" s="19" customFormat="1" outlineLevel="1" x14ac:dyDescent="0.2">
      <c r="A51" s="13"/>
      <c r="B51" s="24" t="s">
        <v>66</v>
      </c>
      <c r="C51" s="22"/>
      <c r="D51" s="22">
        <v>4.5</v>
      </c>
      <c r="E51" s="22">
        <f t="shared" si="11"/>
        <v>0</v>
      </c>
      <c r="F51" s="22"/>
      <c r="G51" s="22"/>
      <c r="H51" s="22"/>
      <c r="I51" s="22"/>
      <c r="J51" s="22"/>
      <c r="K51" s="22"/>
      <c r="L51" s="22">
        <f t="shared" si="4"/>
        <v>4.5</v>
      </c>
      <c r="M51" s="12"/>
      <c r="N51" s="12">
        <f t="shared" si="10"/>
        <v>0</v>
      </c>
      <c r="O51" s="12">
        <f t="shared" si="5"/>
        <v>0</v>
      </c>
      <c r="P51" s="92"/>
      <c r="Q51" s="92"/>
      <c r="R51" s="12">
        <f t="shared" si="6"/>
        <v>4.5</v>
      </c>
      <c r="S51" s="12">
        <f t="shared" si="7"/>
        <v>-4.5</v>
      </c>
      <c r="T51" s="12">
        <f t="shared" si="8"/>
        <v>-100</v>
      </c>
      <c r="U51" s="12"/>
      <c r="V51" s="12"/>
      <c r="W51" s="15"/>
    </row>
    <row r="52" spans="1:23" s="16" customFormat="1" outlineLevel="1" x14ac:dyDescent="0.2">
      <c r="A52" s="20"/>
      <c r="B52" s="24" t="s">
        <v>67</v>
      </c>
      <c r="C52" s="22"/>
      <c r="D52" s="22">
        <v>0</v>
      </c>
      <c r="E52" s="22">
        <f t="shared" si="11"/>
        <v>0.49550682999999995</v>
      </c>
      <c r="F52" s="22"/>
      <c r="G52" s="22">
        <f>[7]CO1!$R$63/1000</f>
        <v>0.4955</v>
      </c>
      <c r="H52" s="22"/>
      <c r="I52" s="22">
        <f>[4]CO1!$R$69/1000-G52</f>
        <v>6.8299999999577032E-6</v>
      </c>
      <c r="J52" s="22"/>
      <c r="K52" s="22"/>
      <c r="L52" s="22">
        <f t="shared" si="4"/>
        <v>0</v>
      </c>
      <c r="M52" s="22"/>
      <c r="N52" s="22">
        <f t="shared" si="10"/>
        <v>0.49550682999999995</v>
      </c>
      <c r="O52" s="22">
        <f t="shared" si="5"/>
        <v>0</v>
      </c>
      <c r="P52" s="92"/>
      <c r="Q52" s="92"/>
      <c r="R52" s="22">
        <f t="shared" si="6"/>
        <v>-0.49550682999999995</v>
      </c>
      <c r="S52" s="22">
        <f t="shared" si="7"/>
        <v>0.49550682999999995</v>
      </c>
      <c r="T52" s="22">
        <f t="shared" si="8"/>
        <v>0</v>
      </c>
      <c r="U52" s="22"/>
      <c r="V52" s="22"/>
      <c r="W52" s="23"/>
    </row>
    <row r="53" spans="1:23" s="19" customFormat="1" ht="10.5" x14ac:dyDescent="0.2">
      <c r="A53" s="13" t="s">
        <v>68</v>
      </c>
      <c r="B53" s="18" t="s">
        <v>69</v>
      </c>
      <c r="C53" s="12"/>
      <c r="D53" s="12">
        <v>34.9</v>
      </c>
      <c r="E53" s="12">
        <f t="shared" si="11"/>
        <v>0</v>
      </c>
      <c r="F53" s="12">
        <f>[1]Лист2!$K$15</f>
        <v>2.0249999999999999</v>
      </c>
      <c r="G53" s="12">
        <f>SUM(G54:G67)</f>
        <v>0</v>
      </c>
      <c r="H53" s="12">
        <f>2.5+0.1-F53</f>
        <v>0.57500000000000018</v>
      </c>
      <c r="I53" s="12">
        <f>SUM(I54:I67)</f>
        <v>0</v>
      </c>
      <c r="J53" s="12">
        <f>7.59+0.174-H53-F53</f>
        <v>5.1639999999999997</v>
      </c>
      <c r="K53" s="55">
        <f>[3]Лист2!L15-G53-I53</f>
        <v>0</v>
      </c>
      <c r="L53" s="12">
        <f t="shared" si="4"/>
        <v>27.135999999999996</v>
      </c>
      <c r="M53" s="12">
        <f>SUM(M54:M67)</f>
        <v>0</v>
      </c>
      <c r="N53" s="12">
        <f t="shared" si="10"/>
        <v>0</v>
      </c>
      <c r="O53" s="12">
        <f t="shared" si="5"/>
        <v>0</v>
      </c>
      <c r="P53" s="92"/>
      <c r="Q53" s="92"/>
      <c r="R53" s="12">
        <f t="shared" si="6"/>
        <v>34.9</v>
      </c>
      <c r="S53" s="12">
        <f t="shared" si="7"/>
        <v>-34.9</v>
      </c>
      <c r="T53" s="12">
        <f t="shared" si="8"/>
        <v>-100</v>
      </c>
      <c r="U53" s="12"/>
      <c r="V53" s="12"/>
      <c r="W53" s="15"/>
    </row>
    <row r="54" spans="1:23" s="19" customFormat="1" outlineLevel="1" x14ac:dyDescent="0.2">
      <c r="A54" s="13"/>
      <c r="B54" s="24" t="s">
        <v>70</v>
      </c>
      <c r="C54" s="22"/>
      <c r="D54" s="22">
        <v>3.5</v>
      </c>
      <c r="E54" s="12">
        <f t="shared" si="11"/>
        <v>0</v>
      </c>
      <c r="F54" s="12"/>
      <c r="G54" s="12">
        <v>0</v>
      </c>
      <c r="H54" s="12"/>
      <c r="I54" s="12">
        <v>0</v>
      </c>
      <c r="J54" s="12"/>
      <c r="K54" s="12"/>
      <c r="L54" s="22">
        <f t="shared" si="4"/>
        <v>3.5</v>
      </c>
      <c r="M54" s="12"/>
      <c r="N54" s="12">
        <f t="shared" si="10"/>
        <v>0</v>
      </c>
      <c r="O54" s="12">
        <f t="shared" si="5"/>
        <v>0</v>
      </c>
      <c r="P54" s="93"/>
      <c r="Q54" s="93"/>
      <c r="R54" s="12">
        <f t="shared" si="6"/>
        <v>3.5</v>
      </c>
      <c r="S54" s="12">
        <f t="shared" si="7"/>
        <v>-3.5</v>
      </c>
      <c r="T54" s="12">
        <f t="shared" si="8"/>
        <v>-100</v>
      </c>
      <c r="U54" s="12"/>
      <c r="V54" s="12"/>
      <c r="W54" s="15"/>
    </row>
    <row r="55" spans="1:23" s="19" customFormat="1" outlineLevel="1" x14ac:dyDescent="0.2">
      <c r="A55" s="13"/>
      <c r="B55" s="24" t="s">
        <v>71</v>
      </c>
      <c r="C55" s="22"/>
      <c r="D55" s="22">
        <v>0.55000000000000004</v>
      </c>
      <c r="E55" s="12">
        <f t="shared" si="11"/>
        <v>0</v>
      </c>
      <c r="F55" s="12"/>
      <c r="G55" s="12">
        <v>0</v>
      </c>
      <c r="H55" s="12"/>
      <c r="I55" s="12">
        <v>0</v>
      </c>
      <c r="J55" s="12"/>
      <c r="K55" s="12"/>
      <c r="L55" s="22">
        <f t="shared" si="4"/>
        <v>0.55000000000000004</v>
      </c>
      <c r="M55" s="12"/>
      <c r="N55" s="12">
        <f t="shared" si="10"/>
        <v>0</v>
      </c>
      <c r="O55" s="12">
        <f t="shared" si="5"/>
        <v>0</v>
      </c>
      <c r="P55" s="93"/>
      <c r="Q55" s="93"/>
      <c r="R55" s="12">
        <f t="shared" si="6"/>
        <v>0.55000000000000004</v>
      </c>
      <c r="S55" s="12">
        <f t="shared" si="7"/>
        <v>-0.55000000000000004</v>
      </c>
      <c r="T55" s="12">
        <f t="shared" si="8"/>
        <v>-100</v>
      </c>
      <c r="U55" s="12"/>
      <c r="V55" s="12"/>
      <c r="W55" s="15"/>
    </row>
    <row r="56" spans="1:23" s="19" customFormat="1" outlineLevel="1" x14ac:dyDescent="0.2">
      <c r="A56" s="13"/>
      <c r="B56" s="24" t="s">
        <v>72</v>
      </c>
      <c r="C56" s="22"/>
      <c r="D56" s="22">
        <v>0.3</v>
      </c>
      <c r="E56" s="12">
        <f t="shared" si="11"/>
        <v>0</v>
      </c>
      <c r="F56" s="12"/>
      <c r="G56" s="12">
        <v>0</v>
      </c>
      <c r="H56" s="12"/>
      <c r="I56" s="12">
        <v>0</v>
      </c>
      <c r="J56" s="12"/>
      <c r="K56" s="12"/>
      <c r="L56" s="22">
        <f t="shared" si="4"/>
        <v>0.3</v>
      </c>
      <c r="M56" s="12"/>
      <c r="N56" s="12">
        <f t="shared" si="10"/>
        <v>0</v>
      </c>
      <c r="O56" s="12">
        <f t="shared" si="5"/>
        <v>0</v>
      </c>
      <c r="P56" s="93"/>
      <c r="Q56" s="93"/>
      <c r="R56" s="12">
        <f t="shared" si="6"/>
        <v>0.3</v>
      </c>
      <c r="S56" s="12">
        <f t="shared" si="7"/>
        <v>-0.3</v>
      </c>
      <c r="T56" s="12">
        <f t="shared" si="8"/>
        <v>-100</v>
      </c>
      <c r="U56" s="12"/>
      <c r="V56" s="12"/>
      <c r="W56" s="15"/>
    </row>
    <row r="57" spans="1:23" s="19" customFormat="1" outlineLevel="1" x14ac:dyDescent="0.2">
      <c r="A57" s="13"/>
      <c r="B57" s="24" t="s">
        <v>73</v>
      </c>
      <c r="C57" s="22"/>
      <c r="D57" s="22">
        <v>0.55000000000000004</v>
      </c>
      <c r="E57" s="12">
        <f t="shared" si="11"/>
        <v>0</v>
      </c>
      <c r="F57" s="12"/>
      <c r="G57" s="12">
        <v>0</v>
      </c>
      <c r="H57" s="12"/>
      <c r="I57" s="12">
        <v>0</v>
      </c>
      <c r="J57" s="12"/>
      <c r="K57" s="12"/>
      <c r="L57" s="22">
        <f t="shared" si="4"/>
        <v>0.55000000000000004</v>
      </c>
      <c r="M57" s="12"/>
      <c r="N57" s="12">
        <f t="shared" si="10"/>
        <v>0</v>
      </c>
      <c r="O57" s="12">
        <f t="shared" si="5"/>
        <v>0</v>
      </c>
      <c r="P57" s="93"/>
      <c r="Q57" s="93"/>
      <c r="R57" s="12">
        <f t="shared" si="6"/>
        <v>0.55000000000000004</v>
      </c>
      <c r="S57" s="12">
        <f t="shared" si="7"/>
        <v>-0.55000000000000004</v>
      </c>
      <c r="T57" s="12">
        <f t="shared" si="8"/>
        <v>-100</v>
      </c>
      <c r="U57" s="12"/>
      <c r="V57" s="12"/>
      <c r="W57" s="15"/>
    </row>
    <row r="58" spans="1:23" s="19" customFormat="1" outlineLevel="1" x14ac:dyDescent="0.2">
      <c r="A58" s="13"/>
      <c r="B58" s="24" t="s">
        <v>74</v>
      </c>
      <c r="C58" s="22"/>
      <c r="D58" s="22">
        <v>0.6</v>
      </c>
      <c r="E58" s="12">
        <f t="shared" si="11"/>
        <v>0</v>
      </c>
      <c r="F58" s="12"/>
      <c r="G58" s="12">
        <v>0</v>
      </c>
      <c r="H58" s="12"/>
      <c r="I58" s="12">
        <v>0</v>
      </c>
      <c r="J58" s="12"/>
      <c r="K58" s="12"/>
      <c r="L58" s="22">
        <f t="shared" si="4"/>
        <v>0.6</v>
      </c>
      <c r="M58" s="12"/>
      <c r="N58" s="12">
        <f t="shared" si="10"/>
        <v>0</v>
      </c>
      <c r="O58" s="12">
        <f t="shared" si="5"/>
        <v>0</v>
      </c>
      <c r="P58" s="93"/>
      <c r="Q58" s="93"/>
      <c r="R58" s="12">
        <f t="shared" si="6"/>
        <v>0.6</v>
      </c>
      <c r="S58" s="12">
        <f t="shared" si="7"/>
        <v>-0.6</v>
      </c>
      <c r="T58" s="12">
        <f t="shared" si="8"/>
        <v>-100</v>
      </c>
      <c r="U58" s="12"/>
      <c r="V58" s="12"/>
      <c r="W58" s="15"/>
    </row>
    <row r="59" spans="1:23" s="19" customFormat="1" outlineLevel="1" x14ac:dyDescent="0.2">
      <c r="A59" s="13"/>
      <c r="B59" s="24" t="s">
        <v>75</v>
      </c>
      <c r="C59" s="22"/>
      <c r="D59" s="22">
        <v>0.7</v>
      </c>
      <c r="E59" s="12">
        <f t="shared" si="11"/>
        <v>0</v>
      </c>
      <c r="F59" s="12"/>
      <c r="G59" s="12">
        <v>0</v>
      </c>
      <c r="H59" s="12"/>
      <c r="I59" s="12">
        <v>0</v>
      </c>
      <c r="J59" s="12"/>
      <c r="K59" s="12"/>
      <c r="L59" s="22">
        <f t="shared" si="4"/>
        <v>0.7</v>
      </c>
      <c r="M59" s="12"/>
      <c r="N59" s="12">
        <f t="shared" si="10"/>
        <v>0</v>
      </c>
      <c r="O59" s="12">
        <f t="shared" si="5"/>
        <v>0</v>
      </c>
      <c r="P59" s="93"/>
      <c r="Q59" s="93"/>
      <c r="R59" s="12">
        <f t="shared" si="6"/>
        <v>0.7</v>
      </c>
      <c r="S59" s="12">
        <f t="shared" si="7"/>
        <v>-0.7</v>
      </c>
      <c r="T59" s="12">
        <f t="shared" si="8"/>
        <v>-100</v>
      </c>
      <c r="U59" s="12"/>
      <c r="V59" s="12"/>
      <c r="W59" s="15"/>
    </row>
    <row r="60" spans="1:23" s="19" customFormat="1" outlineLevel="1" x14ac:dyDescent="0.2">
      <c r="A60" s="13"/>
      <c r="B60" s="24" t="s">
        <v>76</v>
      </c>
      <c r="C60" s="22"/>
      <c r="D60" s="22">
        <v>0.7</v>
      </c>
      <c r="E60" s="12">
        <f t="shared" si="11"/>
        <v>0</v>
      </c>
      <c r="F60" s="12"/>
      <c r="G60" s="12">
        <v>0</v>
      </c>
      <c r="H60" s="12"/>
      <c r="I60" s="12">
        <v>0</v>
      </c>
      <c r="J60" s="12"/>
      <c r="K60" s="12"/>
      <c r="L60" s="22">
        <f t="shared" si="4"/>
        <v>0.7</v>
      </c>
      <c r="M60" s="12"/>
      <c r="N60" s="12">
        <f t="shared" si="10"/>
        <v>0</v>
      </c>
      <c r="O60" s="12">
        <f t="shared" si="5"/>
        <v>0</v>
      </c>
      <c r="P60" s="93"/>
      <c r="Q60" s="93"/>
      <c r="R60" s="12">
        <f t="shared" si="6"/>
        <v>0.7</v>
      </c>
      <c r="S60" s="12">
        <f t="shared" si="7"/>
        <v>-0.7</v>
      </c>
      <c r="T60" s="12">
        <f t="shared" si="8"/>
        <v>-100</v>
      </c>
      <c r="U60" s="12"/>
      <c r="V60" s="12"/>
      <c r="W60" s="15"/>
    </row>
    <row r="61" spans="1:23" s="19" customFormat="1" outlineLevel="1" x14ac:dyDescent="0.2">
      <c r="A61" s="13"/>
      <c r="B61" s="24" t="s">
        <v>77</v>
      </c>
      <c r="C61" s="22"/>
      <c r="D61" s="22">
        <v>0.25</v>
      </c>
      <c r="E61" s="12">
        <f t="shared" si="11"/>
        <v>0</v>
      </c>
      <c r="F61" s="12"/>
      <c r="G61" s="12">
        <v>0</v>
      </c>
      <c r="H61" s="12"/>
      <c r="I61" s="12">
        <v>0</v>
      </c>
      <c r="J61" s="12"/>
      <c r="K61" s="12"/>
      <c r="L61" s="22">
        <f t="shared" si="4"/>
        <v>0.25</v>
      </c>
      <c r="M61" s="12"/>
      <c r="N61" s="12">
        <f t="shared" si="10"/>
        <v>0</v>
      </c>
      <c r="O61" s="12">
        <f t="shared" si="5"/>
        <v>0</v>
      </c>
      <c r="P61" s="93"/>
      <c r="Q61" s="93"/>
      <c r="R61" s="12">
        <f t="shared" si="6"/>
        <v>0.25</v>
      </c>
      <c r="S61" s="12">
        <f t="shared" si="7"/>
        <v>-0.25</v>
      </c>
      <c r="T61" s="12">
        <f t="shared" si="8"/>
        <v>-100</v>
      </c>
      <c r="U61" s="12"/>
      <c r="V61" s="12"/>
      <c r="W61" s="15"/>
    </row>
    <row r="62" spans="1:23" s="19" customFormat="1" outlineLevel="1" x14ac:dyDescent="0.2">
      <c r="A62" s="13"/>
      <c r="B62" s="24" t="s">
        <v>78</v>
      </c>
      <c r="C62" s="22"/>
      <c r="D62" s="22">
        <v>0.25</v>
      </c>
      <c r="E62" s="12">
        <f t="shared" si="11"/>
        <v>0</v>
      </c>
      <c r="F62" s="12"/>
      <c r="G62" s="12">
        <v>0</v>
      </c>
      <c r="H62" s="12"/>
      <c r="I62" s="12">
        <v>0</v>
      </c>
      <c r="J62" s="12"/>
      <c r="K62" s="12"/>
      <c r="L62" s="22">
        <f t="shared" si="4"/>
        <v>0.25</v>
      </c>
      <c r="M62" s="12"/>
      <c r="N62" s="12">
        <f t="shared" si="10"/>
        <v>0</v>
      </c>
      <c r="O62" s="12">
        <f t="shared" si="5"/>
        <v>0</v>
      </c>
      <c r="P62" s="93"/>
      <c r="Q62" s="93"/>
      <c r="R62" s="12">
        <f t="shared" si="6"/>
        <v>0.25</v>
      </c>
      <c r="S62" s="12">
        <f t="shared" si="7"/>
        <v>-0.25</v>
      </c>
      <c r="T62" s="12">
        <f t="shared" si="8"/>
        <v>-100</v>
      </c>
      <c r="U62" s="12"/>
      <c r="V62" s="12"/>
      <c r="W62" s="15"/>
    </row>
    <row r="63" spans="1:23" s="19" customFormat="1" outlineLevel="1" x14ac:dyDescent="0.2">
      <c r="A63" s="13"/>
      <c r="B63" s="24" t="s">
        <v>79</v>
      </c>
      <c r="C63" s="22"/>
      <c r="D63" s="22">
        <v>2.5</v>
      </c>
      <c r="E63" s="12">
        <f t="shared" si="11"/>
        <v>0</v>
      </c>
      <c r="F63" s="12"/>
      <c r="G63" s="12">
        <v>0</v>
      </c>
      <c r="H63" s="12"/>
      <c r="I63" s="12">
        <v>0</v>
      </c>
      <c r="J63" s="12"/>
      <c r="K63" s="12"/>
      <c r="L63" s="22">
        <f t="shared" si="4"/>
        <v>2.5</v>
      </c>
      <c r="M63" s="12"/>
      <c r="N63" s="12">
        <f t="shared" si="10"/>
        <v>0</v>
      </c>
      <c r="O63" s="12">
        <f t="shared" si="5"/>
        <v>0</v>
      </c>
      <c r="P63" s="93"/>
      <c r="Q63" s="93"/>
      <c r="R63" s="12">
        <f t="shared" si="6"/>
        <v>2.5</v>
      </c>
      <c r="S63" s="12">
        <f t="shared" si="7"/>
        <v>-2.5</v>
      </c>
      <c r="T63" s="12">
        <f t="shared" si="8"/>
        <v>-100</v>
      </c>
      <c r="U63" s="12"/>
      <c r="V63" s="12"/>
      <c r="W63" s="15"/>
    </row>
    <row r="64" spans="1:23" s="16" customFormat="1" outlineLevel="1" x14ac:dyDescent="0.2">
      <c r="A64" s="20"/>
      <c r="B64" s="24" t="s">
        <v>80</v>
      </c>
      <c r="C64" s="22"/>
      <c r="D64" s="22">
        <v>7.5</v>
      </c>
      <c r="E64" s="12">
        <f t="shared" si="11"/>
        <v>0</v>
      </c>
      <c r="F64" s="22"/>
      <c r="G64" s="12">
        <v>0</v>
      </c>
      <c r="H64" s="22"/>
      <c r="I64" s="12">
        <v>0</v>
      </c>
      <c r="J64" s="22"/>
      <c r="K64" s="22"/>
      <c r="L64" s="22">
        <f t="shared" si="4"/>
        <v>7.5</v>
      </c>
      <c r="M64" s="22"/>
      <c r="N64" s="22">
        <f t="shared" si="10"/>
        <v>0</v>
      </c>
      <c r="O64" s="22">
        <f t="shared" si="5"/>
        <v>0</v>
      </c>
      <c r="P64" s="93"/>
      <c r="Q64" s="93"/>
      <c r="R64" s="22">
        <f t="shared" si="6"/>
        <v>7.5</v>
      </c>
      <c r="S64" s="22">
        <f t="shared" si="7"/>
        <v>-7.5</v>
      </c>
      <c r="T64" s="22">
        <f t="shared" si="8"/>
        <v>-100</v>
      </c>
      <c r="U64" s="22"/>
      <c r="V64" s="22"/>
      <c r="W64" s="23"/>
    </row>
    <row r="65" spans="1:23" s="16" customFormat="1" outlineLevel="1" x14ac:dyDescent="0.2">
      <c r="A65" s="20"/>
      <c r="B65" s="24" t="s">
        <v>81</v>
      </c>
      <c r="C65" s="22"/>
      <c r="D65" s="22">
        <v>6.4</v>
      </c>
      <c r="E65" s="12">
        <f t="shared" si="11"/>
        <v>0</v>
      </c>
      <c r="F65" s="22"/>
      <c r="G65" s="12">
        <v>0</v>
      </c>
      <c r="H65" s="22"/>
      <c r="I65" s="12">
        <v>0</v>
      </c>
      <c r="J65" s="22"/>
      <c r="K65" s="22"/>
      <c r="L65" s="22">
        <f t="shared" si="4"/>
        <v>6.4</v>
      </c>
      <c r="M65" s="22"/>
      <c r="N65" s="22">
        <f t="shared" si="10"/>
        <v>0</v>
      </c>
      <c r="O65" s="22">
        <f t="shared" si="5"/>
        <v>0</v>
      </c>
      <c r="P65" s="93"/>
      <c r="Q65" s="93"/>
      <c r="R65" s="22">
        <f t="shared" si="6"/>
        <v>6.4</v>
      </c>
      <c r="S65" s="22">
        <f t="shared" si="7"/>
        <v>-6.4</v>
      </c>
      <c r="T65" s="22">
        <f t="shared" si="8"/>
        <v>-100</v>
      </c>
      <c r="U65" s="22"/>
      <c r="V65" s="22"/>
      <c r="W65" s="23"/>
    </row>
    <row r="66" spans="1:23" s="16" customFormat="1" outlineLevel="1" x14ac:dyDescent="0.2">
      <c r="A66" s="20"/>
      <c r="B66" s="24" t="s">
        <v>82</v>
      </c>
      <c r="C66" s="22"/>
      <c r="D66" s="22">
        <v>3.1</v>
      </c>
      <c r="E66" s="12">
        <f t="shared" si="11"/>
        <v>0</v>
      </c>
      <c r="F66" s="22"/>
      <c r="G66" s="12">
        <v>0</v>
      </c>
      <c r="H66" s="22"/>
      <c r="I66" s="12">
        <v>0</v>
      </c>
      <c r="J66" s="22"/>
      <c r="K66" s="22"/>
      <c r="L66" s="22">
        <f t="shared" si="4"/>
        <v>3.1</v>
      </c>
      <c r="M66" s="22"/>
      <c r="N66" s="22">
        <f t="shared" si="10"/>
        <v>0</v>
      </c>
      <c r="O66" s="22">
        <f t="shared" si="5"/>
        <v>0</v>
      </c>
      <c r="P66" s="93"/>
      <c r="Q66" s="93"/>
      <c r="R66" s="22">
        <f t="shared" si="6"/>
        <v>3.1</v>
      </c>
      <c r="S66" s="22">
        <f t="shared" si="7"/>
        <v>-3.1</v>
      </c>
      <c r="T66" s="22">
        <f t="shared" si="8"/>
        <v>-100</v>
      </c>
      <c r="U66" s="22"/>
      <c r="V66" s="22"/>
      <c r="W66" s="23"/>
    </row>
    <row r="67" spans="1:23" s="16" customFormat="1" outlineLevel="1" x14ac:dyDescent="0.2">
      <c r="A67" s="26"/>
      <c r="B67" s="27" t="s">
        <v>83</v>
      </c>
      <c r="C67" s="22"/>
      <c r="D67" s="22">
        <v>8</v>
      </c>
      <c r="E67" s="12">
        <f t="shared" si="11"/>
        <v>0</v>
      </c>
      <c r="F67" s="12"/>
      <c r="G67" s="12">
        <v>0</v>
      </c>
      <c r="H67" s="12"/>
      <c r="I67" s="12">
        <v>0</v>
      </c>
      <c r="J67" s="12"/>
      <c r="K67" s="12"/>
      <c r="L67" s="22">
        <f t="shared" si="4"/>
        <v>8</v>
      </c>
      <c r="M67" s="12"/>
      <c r="N67" s="12">
        <f t="shared" si="10"/>
        <v>0</v>
      </c>
      <c r="O67" s="12">
        <f t="shared" si="5"/>
        <v>0</v>
      </c>
      <c r="P67" s="93"/>
      <c r="Q67" s="93"/>
      <c r="R67" s="12">
        <f t="shared" si="6"/>
        <v>8</v>
      </c>
      <c r="S67" s="12">
        <f t="shared" si="7"/>
        <v>-8</v>
      </c>
      <c r="T67" s="12">
        <f t="shared" si="8"/>
        <v>-100</v>
      </c>
      <c r="U67" s="12"/>
      <c r="V67" s="12"/>
      <c r="W67" s="15"/>
    </row>
    <row r="68" spans="1:23" s="16" customFormat="1" x14ac:dyDescent="0.2">
      <c r="A68" s="13" t="s">
        <v>84</v>
      </c>
      <c r="B68" s="14" t="s">
        <v>85</v>
      </c>
      <c r="C68" s="12"/>
      <c r="D68" s="12">
        <f>[8]CO1!$Q$75/1000</f>
        <v>7.20486</v>
      </c>
      <c r="E68" s="12">
        <f>G68+I68+K68+M68</f>
        <v>97.494206800000015</v>
      </c>
      <c r="F68" s="12"/>
      <c r="G68" s="12">
        <f>[1]Лист2!$L$18</f>
        <v>14.1516</v>
      </c>
      <c r="H68" s="12"/>
      <c r="I68" s="12">
        <f>[2]Лист2!$L$18-G68</f>
        <v>40.736362979999988</v>
      </c>
      <c r="J68" s="12"/>
      <c r="K68" s="12">
        <f>[3]Лист2!$L$18-G68-I68</f>
        <v>0</v>
      </c>
      <c r="L68" s="12">
        <f t="shared" si="4"/>
        <v>7.20486</v>
      </c>
      <c r="M68" s="12">
        <f>[6]CO1!$R$75/1000-K68-I68-G68</f>
        <v>42.606243820000024</v>
      </c>
      <c r="N68" s="12">
        <f t="shared" si="10"/>
        <v>97.494206800000015</v>
      </c>
      <c r="O68" s="12">
        <f t="shared" si="5"/>
        <v>42.606243820000024</v>
      </c>
      <c r="P68" s="92"/>
      <c r="Q68" s="92"/>
      <c r="R68" s="12">
        <f t="shared" si="6"/>
        <v>-90.289346800000004</v>
      </c>
      <c r="S68" s="12">
        <f t="shared" si="7"/>
        <v>90.289346800000018</v>
      </c>
      <c r="T68" s="12">
        <f t="shared" si="8"/>
        <v>1253.172813906169</v>
      </c>
      <c r="U68" s="12"/>
      <c r="V68" s="12"/>
      <c r="W68" s="15"/>
    </row>
    <row r="69" spans="1:23" s="19" customFormat="1" ht="10.5" x14ac:dyDescent="0.2">
      <c r="A69" s="13" t="s">
        <v>86</v>
      </c>
      <c r="B69" s="18" t="s">
        <v>87</v>
      </c>
      <c r="C69" s="12"/>
      <c r="D69" s="12">
        <f t="shared" ref="D69:M69" si="16">D70+D73+D80</f>
        <v>10.019</v>
      </c>
      <c r="E69" s="12">
        <f>G69+I69+K69+M69</f>
        <v>9.5233543100000002</v>
      </c>
      <c r="F69" s="12">
        <f t="shared" si="16"/>
        <v>0</v>
      </c>
      <c r="G69" s="12">
        <f t="shared" si="16"/>
        <v>1.6499000000000001</v>
      </c>
      <c r="H69" s="12">
        <f>H70+H73+H80</f>
        <v>0.6</v>
      </c>
      <c r="I69" s="12">
        <f t="shared" si="16"/>
        <v>3.3979396000000008</v>
      </c>
      <c r="J69" s="12">
        <f t="shared" si="16"/>
        <v>1.4820000000000002</v>
      </c>
      <c r="K69" s="12">
        <f t="shared" si="16"/>
        <v>2.7015689199999993</v>
      </c>
      <c r="L69" s="12">
        <f t="shared" si="4"/>
        <v>7.9370000000000003</v>
      </c>
      <c r="M69" s="12">
        <f t="shared" si="16"/>
        <v>1.7739457899999995</v>
      </c>
      <c r="N69" s="12">
        <f t="shared" si="10"/>
        <v>9.5233543100000002</v>
      </c>
      <c r="O69" s="12">
        <f t="shared" si="5"/>
        <v>1.7739457899999995</v>
      </c>
      <c r="P69" s="92"/>
      <c r="Q69" s="92"/>
      <c r="R69" s="12">
        <f t="shared" si="6"/>
        <v>0.49564568999999992</v>
      </c>
      <c r="S69" s="12">
        <f t="shared" si="7"/>
        <v>-0.49564568999999992</v>
      </c>
      <c r="T69" s="12">
        <f t="shared" si="8"/>
        <v>-4.9470574907675342</v>
      </c>
      <c r="U69" s="12"/>
      <c r="V69" s="12"/>
      <c r="W69" s="15"/>
    </row>
    <row r="70" spans="1:23" s="19" customFormat="1" ht="10.5" x14ac:dyDescent="0.2">
      <c r="A70" s="13" t="s">
        <v>88</v>
      </c>
      <c r="B70" s="18" t="s">
        <v>89</v>
      </c>
      <c r="C70" s="12"/>
      <c r="D70" s="12">
        <f t="shared" ref="D70:M70" si="17">D71+D72</f>
        <v>3.339</v>
      </c>
      <c r="E70" s="12">
        <f t="shared" si="11"/>
        <v>9.130118809999999</v>
      </c>
      <c r="F70" s="12">
        <f t="shared" si="17"/>
        <v>0</v>
      </c>
      <c r="G70" s="12">
        <f t="shared" si="17"/>
        <v>1.6499000000000001</v>
      </c>
      <c r="H70" s="12">
        <f>H71+H72</f>
        <v>0.5</v>
      </c>
      <c r="I70" s="12">
        <f t="shared" si="17"/>
        <v>3.1323625700000006</v>
      </c>
      <c r="J70" s="12">
        <f t="shared" si="17"/>
        <v>0.49399999999999999</v>
      </c>
      <c r="K70" s="12">
        <f t="shared" si="17"/>
        <v>2.5830985599999994</v>
      </c>
      <c r="L70" s="12">
        <f t="shared" si="4"/>
        <v>2.3449999999999998</v>
      </c>
      <c r="M70" s="12">
        <f t="shared" si="17"/>
        <v>1.7647576799999996</v>
      </c>
      <c r="N70" s="12">
        <f t="shared" si="10"/>
        <v>9.130118809999999</v>
      </c>
      <c r="O70" s="12">
        <f t="shared" si="5"/>
        <v>1.7647576799999996</v>
      </c>
      <c r="P70" s="92"/>
      <c r="Q70" s="92"/>
      <c r="R70" s="12">
        <f t="shared" si="6"/>
        <v>-5.7911188099999995</v>
      </c>
      <c r="S70" s="12">
        <f t="shared" si="7"/>
        <v>5.7911188099999986</v>
      </c>
      <c r="T70" s="12">
        <f t="shared" si="8"/>
        <v>173.4387184785864</v>
      </c>
      <c r="U70" s="12"/>
      <c r="V70" s="12"/>
      <c r="W70" s="15"/>
    </row>
    <row r="71" spans="1:23" s="16" customFormat="1" ht="22.5" outlineLevel="1" x14ac:dyDescent="0.2">
      <c r="A71" s="20"/>
      <c r="B71" s="24" t="s">
        <v>90</v>
      </c>
      <c r="C71" s="22"/>
      <c r="D71" s="22">
        <f>[4]CO1!$Q$77/1000</f>
        <v>1.419</v>
      </c>
      <c r="E71" s="22">
        <f t="shared" si="11"/>
        <v>0.12328135</v>
      </c>
      <c r="F71" s="22">
        <v>0</v>
      </c>
      <c r="G71" s="22">
        <f>[7]CO1!$R$78/1000</f>
        <v>0</v>
      </c>
      <c r="H71" s="22">
        <f>0-F71</f>
        <v>0</v>
      </c>
      <c r="I71" s="22">
        <f>[4]CO1!$R$77/1000-G71</f>
        <v>4.6600000000000003E-2</v>
      </c>
      <c r="J71" s="22">
        <f>0.21-H71-F71</f>
        <v>0.21</v>
      </c>
      <c r="K71" s="22">
        <f>[9]CO1!$T$77/1000-G71-I71</f>
        <v>0</v>
      </c>
      <c r="L71" s="22">
        <f t="shared" si="4"/>
        <v>1.2090000000000001</v>
      </c>
      <c r="M71" s="22">
        <f>[6]CO1!$T$79/1000-K71-I71-G71</f>
        <v>7.6681349999999995E-2</v>
      </c>
      <c r="N71" s="22">
        <f t="shared" si="10"/>
        <v>0.12328135</v>
      </c>
      <c r="O71" s="22">
        <f t="shared" si="5"/>
        <v>7.6681349999999995E-2</v>
      </c>
      <c r="P71" s="93"/>
      <c r="Q71" s="93"/>
      <c r="R71" s="22">
        <f t="shared" si="6"/>
        <v>1.29571865</v>
      </c>
      <c r="S71" s="22">
        <f t="shared" si="7"/>
        <v>-1.29571865</v>
      </c>
      <c r="T71" s="22">
        <f t="shared" si="8"/>
        <v>-91.312096546863984</v>
      </c>
      <c r="U71" s="22"/>
      <c r="V71" s="22"/>
      <c r="W71" s="23"/>
    </row>
    <row r="72" spans="1:23" s="16" customFormat="1" ht="22.5" outlineLevel="1" x14ac:dyDescent="0.2">
      <c r="A72" s="20"/>
      <c r="B72" s="24" t="s">
        <v>91</v>
      </c>
      <c r="C72" s="22"/>
      <c r="D72" s="22">
        <f>[4]CO1!$Q$86/1000</f>
        <v>1.92</v>
      </c>
      <c r="E72" s="22">
        <f t="shared" si="11"/>
        <v>9.0068374599999999</v>
      </c>
      <c r="F72" s="22">
        <v>0</v>
      </c>
      <c r="G72" s="22">
        <f>[7]CO1!$R$87/1000</f>
        <v>1.6499000000000001</v>
      </c>
      <c r="H72" s="22">
        <f>0.5-F72</f>
        <v>0.5</v>
      </c>
      <c r="I72" s="22">
        <f>[4]CO1!$R$86/1000-G72</f>
        <v>3.0857625700000004</v>
      </c>
      <c r="J72" s="22">
        <f>0.784-F72-H72</f>
        <v>0.28400000000000003</v>
      </c>
      <c r="K72" s="22">
        <f>[9]CO1!$T$86/1000-G72-I72</f>
        <v>2.5830985599999994</v>
      </c>
      <c r="L72" s="22">
        <f t="shared" si="4"/>
        <v>1.1359999999999999</v>
      </c>
      <c r="M72" s="22">
        <f>[6]CO1!$T$88/1000-K72-I72-G72</f>
        <v>1.6880763299999995</v>
      </c>
      <c r="N72" s="22">
        <f t="shared" si="10"/>
        <v>9.0068374599999999</v>
      </c>
      <c r="O72" s="22">
        <f t="shared" si="5"/>
        <v>1.6880763299999995</v>
      </c>
      <c r="P72" s="93"/>
      <c r="Q72" s="93"/>
      <c r="R72" s="22">
        <f t="shared" si="6"/>
        <v>-7.0868374599999999</v>
      </c>
      <c r="S72" s="22">
        <f t="shared" si="7"/>
        <v>7.0868374599999999</v>
      </c>
      <c r="T72" s="22">
        <f t="shared" si="8"/>
        <v>369.10611770833333</v>
      </c>
      <c r="U72" s="22"/>
      <c r="V72" s="22"/>
      <c r="W72" s="23"/>
    </row>
    <row r="73" spans="1:23" s="19" customFormat="1" ht="10.5" x14ac:dyDescent="0.2">
      <c r="A73" s="13" t="s">
        <v>92</v>
      </c>
      <c r="B73" s="18" t="s">
        <v>93</v>
      </c>
      <c r="C73" s="12"/>
      <c r="D73" s="12">
        <f>SUM(D74:D79)</f>
        <v>6.68</v>
      </c>
      <c r="E73" s="12">
        <f t="shared" si="11"/>
        <v>0.39323550000000002</v>
      </c>
      <c r="F73" s="12">
        <f>[1]Лист2!$K$21</f>
        <v>0</v>
      </c>
      <c r="G73" s="12">
        <f>SUM(G74:G78)</f>
        <v>0</v>
      </c>
      <c r="H73" s="12">
        <f>0.1-F73</f>
        <v>0.1</v>
      </c>
      <c r="I73" s="55">
        <f>[4]CO1!$R$80/1000</f>
        <v>0.26557702999999999</v>
      </c>
      <c r="J73" s="12">
        <f>1.088-H73-F73</f>
        <v>0.9880000000000001</v>
      </c>
      <c r="K73" s="55">
        <f>[3]Лист2!L21-G73-I73</f>
        <v>0.11847036</v>
      </c>
      <c r="L73" s="12">
        <f t="shared" si="4"/>
        <v>5.5919999999999996</v>
      </c>
      <c r="M73" s="12">
        <f>[6]CO1!$T$82/1000-K73-I73-G73</f>
        <v>9.1881100000000271E-3</v>
      </c>
      <c r="N73" s="12">
        <f t="shared" si="10"/>
        <v>0.39323550000000002</v>
      </c>
      <c r="O73" s="12">
        <f t="shared" si="5"/>
        <v>9.1881100000000271E-3</v>
      </c>
      <c r="P73" s="92"/>
      <c r="Q73" s="92"/>
      <c r="R73" s="12">
        <f t="shared" si="6"/>
        <v>6.2867644999999994</v>
      </c>
      <c r="S73" s="12">
        <f t="shared" si="7"/>
        <v>-6.2867644999999994</v>
      </c>
      <c r="T73" s="12">
        <f t="shared" si="8"/>
        <v>-94.113241017964071</v>
      </c>
      <c r="U73" s="12"/>
      <c r="V73" s="12"/>
      <c r="W73" s="15"/>
    </row>
    <row r="74" spans="1:23" s="16" customFormat="1" ht="22.5" hidden="1" customHeight="1" outlineLevel="1" x14ac:dyDescent="0.2">
      <c r="A74" s="20"/>
      <c r="B74" s="24" t="s">
        <v>94</v>
      </c>
      <c r="C74" s="22"/>
      <c r="D74" s="22">
        <v>2</v>
      </c>
      <c r="E74" s="22">
        <f t="shared" si="11"/>
        <v>0</v>
      </c>
      <c r="F74" s="22"/>
      <c r="G74" s="22">
        <v>0</v>
      </c>
      <c r="H74" s="22"/>
      <c r="I74" s="22">
        <v>0</v>
      </c>
      <c r="J74" s="22"/>
      <c r="K74" s="22"/>
      <c r="L74" s="22">
        <f t="shared" si="4"/>
        <v>2</v>
      </c>
      <c r="M74" s="22"/>
      <c r="N74" s="22">
        <f t="shared" si="10"/>
        <v>0</v>
      </c>
      <c r="O74" s="22">
        <f t="shared" si="5"/>
        <v>0</v>
      </c>
      <c r="P74" s="93"/>
      <c r="Q74" s="93"/>
      <c r="R74" s="22">
        <f t="shared" si="6"/>
        <v>2</v>
      </c>
      <c r="S74" s="22">
        <f t="shared" si="7"/>
        <v>-2</v>
      </c>
      <c r="T74" s="22">
        <f t="shared" si="8"/>
        <v>-100</v>
      </c>
      <c r="U74" s="22"/>
      <c r="V74" s="22"/>
      <c r="W74" s="23"/>
    </row>
    <row r="75" spans="1:23" s="16" customFormat="1" ht="11.25" hidden="1" customHeight="1" outlineLevel="1" x14ac:dyDescent="0.2">
      <c r="A75" s="20"/>
      <c r="B75" s="24" t="s">
        <v>95</v>
      </c>
      <c r="C75" s="22"/>
      <c r="D75" s="22">
        <v>0.8</v>
      </c>
      <c r="E75" s="22">
        <f t="shared" si="11"/>
        <v>0</v>
      </c>
      <c r="F75" s="22"/>
      <c r="G75" s="22">
        <v>0</v>
      </c>
      <c r="H75" s="22"/>
      <c r="I75" s="22">
        <v>0</v>
      </c>
      <c r="J75" s="22"/>
      <c r="K75" s="22"/>
      <c r="L75" s="22">
        <f t="shared" si="4"/>
        <v>0.8</v>
      </c>
      <c r="M75" s="22"/>
      <c r="N75" s="22">
        <f t="shared" si="10"/>
        <v>0</v>
      </c>
      <c r="O75" s="22">
        <f t="shared" si="5"/>
        <v>0</v>
      </c>
      <c r="P75" s="93"/>
      <c r="Q75" s="93"/>
      <c r="R75" s="22">
        <f t="shared" si="6"/>
        <v>0.8</v>
      </c>
      <c r="S75" s="22">
        <f t="shared" si="7"/>
        <v>-0.8</v>
      </c>
      <c r="T75" s="22">
        <f t="shared" si="8"/>
        <v>-100</v>
      </c>
      <c r="U75" s="22"/>
      <c r="V75" s="22"/>
      <c r="W75" s="23"/>
    </row>
    <row r="76" spans="1:23" s="16" customFormat="1" ht="22.5" hidden="1" customHeight="1" outlineLevel="1" x14ac:dyDescent="0.2">
      <c r="A76" s="20"/>
      <c r="B76" s="24" t="s">
        <v>96</v>
      </c>
      <c r="C76" s="22"/>
      <c r="D76" s="22">
        <v>1.5</v>
      </c>
      <c r="E76" s="22">
        <f t="shared" si="11"/>
        <v>0</v>
      </c>
      <c r="F76" s="22"/>
      <c r="G76" s="22">
        <v>0</v>
      </c>
      <c r="H76" s="22"/>
      <c r="I76" s="22">
        <v>0</v>
      </c>
      <c r="J76" s="22"/>
      <c r="K76" s="22"/>
      <c r="L76" s="22">
        <f t="shared" si="4"/>
        <v>1.5</v>
      </c>
      <c r="M76" s="22"/>
      <c r="N76" s="22">
        <f t="shared" si="10"/>
        <v>0</v>
      </c>
      <c r="O76" s="22">
        <f t="shared" si="5"/>
        <v>0</v>
      </c>
      <c r="P76" s="93"/>
      <c r="Q76" s="93"/>
      <c r="R76" s="22">
        <f t="shared" si="6"/>
        <v>1.5</v>
      </c>
      <c r="S76" s="22">
        <f t="shared" si="7"/>
        <v>-1.5</v>
      </c>
      <c r="T76" s="22">
        <f t="shared" si="8"/>
        <v>-100</v>
      </c>
      <c r="U76" s="22"/>
      <c r="V76" s="22"/>
      <c r="W76" s="23"/>
    </row>
    <row r="77" spans="1:23" s="16" customFormat="1" ht="11.25" hidden="1" customHeight="1" outlineLevel="1" x14ac:dyDescent="0.2">
      <c r="A77" s="20"/>
      <c r="B77" s="24" t="s">
        <v>97</v>
      </c>
      <c r="C77" s="22"/>
      <c r="D77" s="22">
        <v>0.98</v>
      </c>
      <c r="E77" s="22">
        <f t="shared" si="11"/>
        <v>0</v>
      </c>
      <c r="F77" s="22"/>
      <c r="G77" s="22">
        <v>0</v>
      </c>
      <c r="H77" s="22"/>
      <c r="I77" s="22"/>
      <c r="J77" s="22"/>
      <c r="K77" s="22"/>
      <c r="L77" s="22">
        <f t="shared" si="4"/>
        <v>0.98</v>
      </c>
      <c r="M77" s="22"/>
      <c r="N77" s="22">
        <f t="shared" si="10"/>
        <v>0</v>
      </c>
      <c r="O77" s="22">
        <f t="shared" ref="O77:O90" si="18">M77</f>
        <v>0</v>
      </c>
      <c r="P77" s="93"/>
      <c r="Q77" s="93"/>
      <c r="R77" s="22">
        <f t="shared" ref="R77:R90" si="19">D77-G77-I77-K77-M77</f>
        <v>0.98</v>
      </c>
      <c r="S77" s="22">
        <f t="shared" ref="S77:S90" si="20">E77-D77</f>
        <v>-0.98</v>
      </c>
      <c r="T77" s="22">
        <f t="shared" ref="T77:T90" si="21">IF(D77&gt;0,E77/D77*100-100,0)</f>
        <v>-100</v>
      </c>
      <c r="U77" s="22"/>
      <c r="V77" s="22"/>
      <c r="W77" s="23"/>
    </row>
    <row r="78" spans="1:23" s="16" customFormat="1" ht="11.25" hidden="1" customHeight="1" outlineLevel="1" x14ac:dyDescent="0.2">
      <c r="A78" s="20"/>
      <c r="B78" s="24" t="s">
        <v>98</v>
      </c>
      <c r="C78" s="22"/>
      <c r="D78" s="22">
        <v>0.5</v>
      </c>
      <c r="E78" s="22">
        <f t="shared" si="11"/>
        <v>0</v>
      </c>
      <c r="F78" s="22"/>
      <c r="G78" s="22">
        <v>0</v>
      </c>
      <c r="H78" s="22"/>
      <c r="I78" s="22">
        <v>0</v>
      </c>
      <c r="J78" s="22"/>
      <c r="K78" s="22"/>
      <c r="L78" s="22">
        <f t="shared" si="4"/>
        <v>0.5</v>
      </c>
      <c r="M78" s="22"/>
      <c r="N78" s="22">
        <f t="shared" ref="N78:N90" si="22">E78</f>
        <v>0</v>
      </c>
      <c r="O78" s="22">
        <f t="shared" si="18"/>
        <v>0</v>
      </c>
      <c r="P78" s="93"/>
      <c r="Q78" s="93"/>
      <c r="R78" s="22">
        <f t="shared" si="19"/>
        <v>0.5</v>
      </c>
      <c r="S78" s="22">
        <f t="shared" si="20"/>
        <v>-0.5</v>
      </c>
      <c r="T78" s="22">
        <f t="shared" si="21"/>
        <v>-100</v>
      </c>
      <c r="U78" s="22"/>
      <c r="V78" s="22"/>
      <c r="W78" s="23"/>
    </row>
    <row r="79" spans="1:23" s="16" customFormat="1" ht="11.25" hidden="1" customHeight="1" outlineLevel="1" x14ac:dyDescent="0.2">
      <c r="A79" s="20"/>
      <c r="B79" s="24" t="s">
        <v>99</v>
      </c>
      <c r="C79" s="22"/>
      <c r="D79" s="22">
        <v>0.9</v>
      </c>
      <c r="E79" s="22">
        <f t="shared" si="11"/>
        <v>0</v>
      </c>
      <c r="F79" s="22"/>
      <c r="G79" s="22"/>
      <c r="H79" s="22"/>
      <c r="I79" s="22"/>
      <c r="J79" s="22"/>
      <c r="K79" s="22"/>
      <c r="L79" s="22">
        <f t="shared" ref="L79:L90" si="23">D79-F79-H79-J79</f>
        <v>0.9</v>
      </c>
      <c r="M79" s="22"/>
      <c r="N79" s="22">
        <f t="shared" si="22"/>
        <v>0</v>
      </c>
      <c r="O79" s="22">
        <f t="shared" si="18"/>
        <v>0</v>
      </c>
      <c r="P79" s="93"/>
      <c r="Q79" s="93"/>
      <c r="R79" s="22">
        <f t="shared" si="19"/>
        <v>0.9</v>
      </c>
      <c r="S79" s="22">
        <f t="shared" si="20"/>
        <v>-0.9</v>
      </c>
      <c r="T79" s="22">
        <f t="shared" si="21"/>
        <v>-100</v>
      </c>
      <c r="U79" s="22"/>
      <c r="V79" s="22"/>
      <c r="W79" s="23"/>
    </row>
    <row r="80" spans="1:23" s="19" customFormat="1" collapsed="1" x14ac:dyDescent="0.2">
      <c r="A80" s="13" t="s">
        <v>100</v>
      </c>
      <c r="B80" s="18" t="s">
        <v>101</v>
      </c>
      <c r="C80" s="12"/>
      <c r="D80" s="12">
        <f>0</f>
        <v>0</v>
      </c>
      <c r="E80" s="22">
        <f t="shared" si="11"/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f t="shared" si="23"/>
        <v>0</v>
      </c>
      <c r="M80" s="12">
        <v>0</v>
      </c>
      <c r="N80" s="12">
        <f t="shared" si="22"/>
        <v>0</v>
      </c>
      <c r="O80" s="12">
        <f t="shared" si="18"/>
        <v>0</v>
      </c>
      <c r="P80" s="92"/>
      <c r="Q80" s="92"/>
      <c r="R80" s="12">
        <f t="shared" si="19"/>
        <v>0</v>
      </c>
      <c r="S80" s="12">
        <f t="shared" si="20"/>
        <v>0</v>
      </c>
      <c r="T80" s="12">
        <f t="shared" si="21"/>
        <v>0</v>
      </c>
      <c r="U80" s="12"/>
      <c r="V80" s="12"/>
      <c r="W80" s="15"/>
    </row>
    <row r="81" spans="1:23" s="19" customFormat="1" ht="21" x14ac:dyDescent="0.2">
      <c r="A81" s="13" t="s">
        <v>102</v>
      </c>
      <c r="B81" s="18" t="s">
        <v>103</v>
      </c>
      <c r="C81" s="12"/>
      <c r="D81" s="12">
        <f t="shared" ref="D81:M81" si="24">D82+D83</f>
        <v>9.9489999999999998</v>
      </c>
      <c r="E81" s="12">
        <f t="shared" si="11"/>
        <v>0.5871230999999999</v>
      </c>
      <c r="F81" s="12">
        <f t="shared" si="24"/>
        <v>1.6E-2</v>
      </c>
      <c r="G81" s="12">
        <f t="shared" si="24"/>
        <v>0.47</v>
      </c>
      <c r="H81" s="12">
        <f>H82+H83</f>
        <v>0</v>
      </c>
      <c r="I81" s="12">
        <f t="shared" si="24"/>
        <v>0.15175000000000008</v>
      </c>
      <c r="J81" s="12">
        <f t="shared" si="24"/>
        <v>1.472</v>
      </c>
      <c r="K81" s="12">
        <f t="shared" si="24"/>
        <v>-3.4626900000000127E-2</v>
      </c>
      <c r="L81" s="12">
        <f t="shared" si="23"/>
        <v>8.4610000000000003</v>
      </c>
      <c r="M81" s="12">
        <f t="shared" si="24"/>
        <v>2.7755575615628914E-17</v>
      </c>
      <c r="N81" s="12">
        <f t="shared" si="22"/>
        <v>0.5871230999999999</v>
      </c>
      <c r="O81" s="12">
        <f t="shared" si="18"/>
        <v>2.7755575615628914E-17</v>
      </c>
      <c r="P81" s="92"/>
      <c r="Q81" s="92"/>
      <c r="R81" s="12">
        <f t="shared" si="19"/>
        <v>9.3618768999999986</v>
      </c>
      <c r="S81" s="12">
        <f t="shared" si="20"/>
        <v>-9.3618769000000004</v>
      </c>
      <c r="T81" s="12">
        <f t="shared" si="21"/>
        <v>-94.098672228364663</v>
      </c>
      <c r="U81" s="12"/>
      <c r="V81" s="12"/>
      <c r="W81" s="15"/>
    </row>
    <row r="82" spans="1:23" s="19" customFormat="1" ht="31.5" x14ac:dyDescent="0.2">
      <c r="A82" s="13" t="s">
        <v>104</v>
      </c>
      <c r="B82" s="18" t="s">
        <v>105</v>
      </c>
      <c r="C82" s="12"/>
      <c r="D82" s="12">
        <f>[4]CO1!$Q$84/1000</f>
        <v>6.9489999999999998</v>
      </c>
      <c r="E82" s="22">
        <f t="shared" ref="E82:E90" si="25">G82+I82+K82+M82</f>
        <v>0.18469948999999997</v>
      </c>
      <c r="F82" s="12">
        <f>[1]Лист2!$K$24</f>
        <v>1.6E-2</v>
      </c>
      <c r="G82" s="12">
        <f>[1]Лист2!$L$24</f>
        <v>0.47</v>
      </c>
      <c r="H82" s="12">
        <f>0.016-F82</f>
        <v>0</v>
      </c>
      <c r="I82" s="12">
        <f>0.57793-G82</f>
        <v>0.10793000000000008</v>
      </c>
      <c r="J82" s="12">
        <f>1.044-H82-F82</f>
        <v>1.028</v>
      </c>
      <c r="K82" s="55">
        <f>[6]CO1!$T$86/1000-I82-G82</f>
        <v>-0.39323051000000009</v>
      </c>
      <c r="L82" s="12">
        <f t="shared" si="23"/>
        <v>5.9049999999999994</v>
      </c>
      <c r="M82" s="12">
        <f>[6]CO1!$T$86/1000-G82-I82-K82</f>
        <v>0</v>
      </c>
      <c r="N82" s="12">
        <f t="shared" si="22"/>
        <v>0.18469948999999997</v>
      </c>
      <c r="O82" s="12">
        <f t="shared" si="18"/>
        <v>0</v>
      </c>
      <c r="P82" s="92"/>
      <c r="Q82" s="92"/>
      <c r="R82" s="12">
        <f t="shared" si="19"/>
        <v>6.76430051</v>
      </c>
      <c r="S82" s="12">
        <f t="shared" si="20"/>
        <v>-6.76430051</v>
      </c>
      <c r="T82" s="12">
        <f t="shared" si="21"/>
        <v>-97.342070945459781</v>
      </c>
      <c r="U82" s="12"/>
      <c r="V82" s="12"/>
      <c r="W82" s="15"/>
    </row>
    <row r="83" spans="1:23" s="19" customFormat="1" x14ac:dyDescent="0.2">
      <c r="A83" s="13" t="s">
        <v>106</v>
      </c>
      <c r="B83" s="18" t="s">
        <v>107</v>
      </c>
      <c r="C83" s="12"/>
      <c r="D83" s="12">
        <f>[4]CO1!$Q$85/1000</f>
        <v>3</v>
      </c>
      <c r="E83" s="22">
        <f>G83+I83+K83+M83</f>
        <v>0.40242360999999993</v>
      </c>
      <c r="F83" s="12">
        <f>[1]Лист2!$K$25</f>
        <v>0</v>
      </c>
      <c r="G83" s="12">
        <f>[1]Лист2!$L$25</f>
        <v>0</v>
      </c>
      <c r="H83" s="12">
        <v>0</v>
      </c>
      <c r="I83" s="12">
        <f>0.04382-G83</f>
        <v>4.3819999999999998E-2</v>
      </c>
      <c r="J83" s="12">
        <f>0.444-H83-F83</f>
        <v>0.44400000000000001</v>
      </c>
      <c r="K83" s="55">
        <f>[6]CO1!$T$87/1000-I83-G83</f>
        <v>0.35860360999999996</v>
      </c>
      <c r="L83" s="12">
        <f t="shared" si="23"/>
        <v>2.556</v>
      </c>
      <c r="M83" s="12">
        <f>[6]CO1!$T$87/1000-K83-I83-G83</f>
        <v>2.7755575615628914E-17</v>
      </c>
      <c r="N83" s="12">
        <f t="shared" si="22"/>
        <v>0.40242360999999993</v>
      </c>
      <c r="O83" s="12">
        <f t="shared" si="18"/>
        <v>2.7755575615628914E-17</v>
      </c>
      <c r="P83" s="92"/>
      <c r="Q83" s="92"/>
      <c r="R83" s="12">
        <f t="shared" si="19"/>
        <v>2.59757639</v>
      </c>
      <c r="S83" s="12">
        <f t="shared" si="20"/>
        <v>-2.59757639</v>
      </c>
      <c r="T83" s="12">
        <f t="shared" si="21"/>
        <v>-86.585879666666671</v>
      </c>
      <c r="U83" s="12"/>
      <c r="V83" s="12"/>
      <c r="W83" s="15"/>
    </row>
    <row r="84" spans="1:23" s="19" customFormat="1" ht="21" x14ac:dyDescent="0.2">
      <c r="A84" s="13" t="s">
        <v>108</v>
      </c>
      <c r="B84" s="18" t="s">
        <v>109</v>
      </c>
      <c r="C84" s="12"/>
      <c r="D84" s="12">
        <f>SUM(D85:D89)</f>
        <v>8.0299999999999994</v>
      </c>
      <c r="E84" s="12">
        <f t="shared" si="25"/>
        <v>0</v>
      </c>
      <c r="F84" s="12">
        <f>[1]Лист2!$K$26</f>
        <v>0</v>
      </c>
      <c r="G84" s="12">
        <f>SUM(G85:G89)</f>
        <v>0</v>
      </c>
      <c r="H84" s="12">
        <v>0</v>
      </c>
      <c r="I84" s="12">
        <f>SUM(I85:I89)</f>
        <v>0</v>
      </c>
      <c r="J84" s="12">
        <f>1.188-H84-F84</f>
        <v>1.1879999999999999</v>
      </c>
      <c r="K84" s="55">
        <f>[3]Лист2!L26-G84-I84</f>
        <v>0</v>
      </c>
      <c r="L84" s="12">
        <f t="shared" si="23"/>
        <v>6.8419999999999996</v>
      </c>
      <c r="M84" s="12">
        <f>SUM(M85:M89)</f>
        <v>0</v>
      </c>
      <c r="N84" s="12">
        <f t="shared" si="22"/>
        <v>0</v>
      </c>
      <c r="O84" s="12">
        <f t="shared" si="18"/>
        <v>0</v>
      </c>
      <c r="P84" s="92"/>
      <c r="Q84" s="92"/>
      <c r="R84" s="12">
        <f t="shared" si="19"/>
        <v>8.0299999999999994</v>
      </c>
      <c r="S84" s="12">
        <f t="shared" si="20"/>
        <v>-8.0299999999999994</v>
      </c>
      <c r="T84" s="12">
        <f t="shared" si="21"/>
        <v>-100</v>
      </c>
      <c r="U84" s="12"/>
      <c r="V84" s="12"/>
      <c r="W84" s="15"/>
    </row>
    <row r="85" spans="1:23" s="16" customFormat="1" x14ac:dyDescent="0.2">
      <c r="A85" s="20"/>
      <c r="B85" s="24" t="s">
        <v>110</v>
      </c>
      <c r="C85" s="22"/>
      <c r="D85" s="22">
        <v>0.6</v>
      </c>
      <c r="E85" s="22">
        <f t="shared" si="25"/>
        <v>0</v>
      </c>
      <c r="F85" s="22"/>
      <c r="G85" s="22"/>
      <c r="H85" s="22"/>
      <c r="I85" s="22"/>
      <c r="J85" s="22"/>
      <c r="K85" s="22"/>
      <c r="L85" s="22">
        <f t="shared" si="23"/>
        <v>0.6</v>
      </c>
      <c r="M85" s="22"/>
      <c r="N85" s="22">
        <f t="shared" si="22"/>
        <v>0</v>
      </c>
      <c r="O85" s="22">
        <f t="shared" si="18"/>
        <v>0</v>
      </c>
      <c r="P85" s="93"/>
      <c r="Q85" s="93"/>
      <c r="R85" s="22">
        <f t="shared" si="19"/>
        <v>0.6</v>
      </c>
      <c r="S85" s="22">
        <f t="shared" si="20"/>
        <v>-0.6</v>
      </c>
      <c r="T85" s="22">
        <f t="shared" si="21"/>
        <v>-100</v>
      </c>
      <c r="U85" s="22"/>
      <c r="V85" s="22"/>
      <c r="W85" s="23"/>
    </row>
    <row r="86" spans="1:23" s="16" customFormat="1" x14ac:dyDescent="0.2">
      <c r="A86" s="20"/>
      <c r="B86" s="24" t="s">
        <v>111</v>
      </c>
      <c r="C86" s="22"/>
      <c r="D86" s="22">
        <v>0.73</v>
      </c>
      <c r="E86" s="22">
        <f t="shared" si="25"/>
        <v>0</v>
      </c>
      <c r="F86" s="22"/>
      <c r="G86" s="22"/>
      <c r="H86" s="22"/>
      <c r="I86" s="22"/>
      <c r="J86" s="22"/>
      <c r="K86" s="22"/>
      <c r="L86" s="22">
        <f t="shared" si="23"/>
        <v>0.73</v>
      </c>
      <c r="M86" s="22"/>
      <c r="N86" s="22">
        <f t="shared" si="22"/>
        <v>0</v>
      </c>
      <c r="O86" s="22">
        <f t="shared" si="18"/>
        <v>0</v>
      </c>
      <c r="P86" s="93"/>
      <c r="Q86" s="93"/>
      <c r="R86" s="22">
        <f t="shared" si="19"/>
        <v>0.73</v>
      </c>
      <c r="S86" s="22">
        <f t="shared" si="20"/>
        <v>-0.73</v>
      </c>
      <c r="T86" s="22">
        <f t="shared" si="21"/>
        <v>-100</v>
      </c>
      <c r="U86" s="22"/>
      <c r="V86" s="22"/>
      <c r="W86" s="23"/>
    </row>
    <row r="87" spans="1:23" s="16" customFormat="1" x14ac:dyDescent="0.2">
      <c r="A87" s="20"/>
      <c r="B87" s="24" t="s">
        <v>112</v>
      </c>
      <c r="C87" s="22"/>
      <c r="D87" s="22">
        <v>3.55</v>
      </c>
      <c r="E87" s="22">
        <f t="shared" si="25"/>
        <v>0</v>
      </c>
      <c r="F87" s="22"/>
      <c r="G87" s="22"/>
      <c r="H87" s="22"/>
      <c r="I87" s="22"/>
      <c r="J87" s="22"/>
      <c r="K87" s="22"/>
      <c r="L87" s="22">
        <f t="shared" si="23"/>
        <v>3.55</v>
      </c>
      <c r="M87" s="22"/>
      <c r="N87" s="22">
        <f t="shared" si="22"/>
        <v>0</v>
      </c>
      <c r="O87" s="22">
        <f t="shared" si="18"/>
        <v>0</v>
      </c>
      <c r="P87" s="93"/>
      <c r="Q87" s="93"/>
      <c r="R87" s="22">
        <f t="shared" si="19"/>
        <v>3.55</v>
      </c>
      <c r="S87" s="22">
        <f t="shared" si="20"/>
        <v>-3.55</v>
      </c>
      <c r="T87" s="22">
        <f t="shared" si="21"/>
        <v>-100</v>
      </c>
      <c r="U87" s="22"/>
      <c r="V87" s="22"/>
      <c r="W87" s="23"/>
    </row>
    <row r="88" spans="1:23" s="16" customFormat="1" x14ac:dyDescent="0.2">
      <c r="A88" s="20"/>
      <c r="B88" s="24" t="s">
        <v>113</v>
      </c>
      <c r="C88" s="22"/>
      <c r="D88" s="22">
        <v>2.2999999999999998</v>
      </c>
      <c r="E88" s="22">
        <f t="shared" si="25"/>
        <v>0</v>
      </c>
      <c r="F88" s="22"/>
      <c r="G88" s="22"/>
      <c r="H88" s="22"/>
      <c r="I88" s="22"/>
      <c r="J88" s="22"/>
      <c r="K88" s="22"/>
      <c r="L88" s="22">
        <f t="shared" si="23"/>
        <v>2.2999999999999998</v>
      </c>
      <c r="M88" s="22"/>
      <c r="N88" s="22">
        <f t="shared" si="22"/>
        <v>0</v>
      </c>
      <c r="O88" s="22">
        <f t="shared" si="18"/>
        <v>0</v>
      </c>
      <c r="P88" s="93"/>
      <c r="Q88" s="93"/>
      <c r="R88" s="22">
        <f t="shared" si="19"/>
        <v>2.2999999999999998</v>
      </c>
      <c r="S88" s="22">
        <f t="shared" si="20"/>
        <v>-2.2999999999999998</v>
      </c>
      <c r="T88" s="22">
        <f t="shared" si="21"/>
        <v>-100</v>
      </c>
      <c r="U88" s="22"/>
      <c r="V88" s="22"/>
      <c r="W88" s="23"/>
    </row>
    <row r="89" spans="1:23" s="16" customFormat="1" x14ac:dyDescent="0.2">
      <c r="A89" s="20"/>
      <c r="B89" s="24" t="s">
        <v>114</v>
      </c>
      <c r="C89" s="22"/>
      <c r="D89" s="22">
        <v>0.85</v>
      </c>
      <c r="E89" s="22">
        <f t="shared" si="25"/>
        <v>0</v>
      </c>
      <c r="F89" s="22"/>
      <c r="G89" s="22"/>
      <c r="H89" s="22"/>
      <c r="I89" s="22"/>
      <c r="J89" s="22"/>
      <c r="K89" s="22"/>
      <c r="L89" s="22">
        <f t="shared" si="23"/>
        <v>0.85</v>
      </c>
      <c r="M89" s="22"/>
      <c r="N89" s="22">
        <f t="shared" si="22"/>
        <v>0</v>
      </c>
      <c r="O89" s="22">
        <f t="shared" si="18"/>
        <v>0</v>
      </c>
      <c r="P89" s="93"/>
      <c r="Q89" s="93"/>
      <c r="R89" s="22">
        <f t="shared" si="19"/>
        <v>0.85</v>
      </c>
      <c r="S89" s="22">
        <f t="shared" si="20"/>
        <v>-0.85</v>
      </c>
      <c r="T89" s="22">
        <f t="shared" si="21"/>
        <v>-100</v>
      </c>
      <c r="U89" s="22"/>
      <c r="V89" s="22"/>
      <c r="W89" s="23"/>
    </row>
    <row r="90" spans="1:23" s="19" customFormat="1" ht="12" thickBot="1" x14ac:dyDescent="0.25">
      <c r="A90" s="13" t="s">
        <v>115</v>
      </c>
      <c r="B90" s="18" t="s">
        <v>116</v>
      </c>
      <c r="C90" s="12"/>
      <c r="D90" s="12">
        <v>0.2</v>
      </c>
      <c r="E90" s="22">
        <f t="shared" si="25"/>
        <v>0</v>
      </c>
      <c r="F90" s="12"/>
      <c r="G90" s="12">
        <v>0</v>
      </c>
      <c r="H90" s="12">
        <f>-F90</f>
        <v>0</v>
      </c>
      <c r="I90" s="12"/>
      <c r="J90" s="12">
        <f>0-H90-F90</f>
        <v>0</v>
      </c>
      <c r="K90" s="55">
        <f>[3]Лист2!L27-G90-I90</f>
        <v>0</v>
      </c>
      <c r="L90" s="12">
        <f t="shared" si="23"/>
        <v>0.2</v>
      </c>
      <c r="M90" s="12">
        <v>0</v>
      </c>
      <c r="N90" s="12">
        <f t="shared" si="22"/>
        <v>0</v>
      </c>
      <c r="O90" s="12">
        <f t="shared" si="18"/>
        <v>0</v>
      </c>
      <c r="P90" s="94"/>
      <c r="Q90" s="94"/>
      <c r="R90" s="12">
        <f t="shared" si="19"/>
        <v>0.2</v>
      </c>
      <c r="S90" s="12">
        <f t="shared" si="20"/>
        <v>-0.2</v>
      </c>
      <c r="T90" s="12">
        <f t="shared" si="21"/>
        <v>-100</v>
      </c>
      <c r="U90" s="12"/>
      <c r="V90" s="12"/>
      <c r="W90" s="15"/>
    </row>
    <row r="133" spans="16:16" x14ac:dyDescent="0.2">
      <c r="P133" s="58"/>
    </row>
  </sheetData>
  <mergeCells count="18">
    <mergeCell ref="D10:E10"/>
    <mergeCell ref="F10:G10"/>
    <mergeCell ref="A2:W2"/>
    <mergeCell ref="S10:S11"/>
    <mergeCell ref="T10:T11"/>
    <mergeCell ref="U10:V10"/>
    <mergeCell ref="W9:W11"/>
    <mergeCell ref="S9:V9"/>
    <mergeCell ref="H10:I10"/>
    <mergeCell ref="J10:K10"/>
    <mergeCell ref="P9:Q10"/>
    <mergeCell ref="D9:M9"/>
    <mergeCell ref="N9:O10"/>
    <mergeCell ref="L10:M10"/>
    <mergeCell ref="A9:A11"/>
    <mergeCell ref="B9:B11"/>
    <mergeCell ref="C9:C11"/>
    <mergeCell ref="R9:R11"/>
  </mergeCells>
  <pageMargins left="0.59055118110236227" right="0.51181102362204722" top="0.78740157480314965" bottom="0.39370078740157483" header="0.19685039370078741" footer="0.19685039370078741"/>
  <pageSetup paperSize="8" scale="92" fitToHeight="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"/>
  <sheetViews>
    <sheetView view="pageBreakPreview" zoomScaleNormal="120" zoomScaleSheetLayoutView="100" zoomScalePageLayoutView="50" workbookViewId="0">
      <selection sqref="A1:XFD1048576"/>
    </sheetView>
  </sheetViews>
  <sheetFormatPr defaultColWidth="0.85546875" defaultRowHeight="11.25" outlineLevelRow="1" x14ac:dyDescent="0.2"/>
  <cols>
    <col min="1" max="1" width="4.7109375" style="1" customWidth="1"/>
    <col min="2" max="2" width="32" style="1" customWidth="1"/>
    <col min="3" max="3" width="8.5703125" style="2" customWidth="1"/>
    <col min="4" max="5" width="7.42578125" style="2" customWidth="1"/>
    <col min="6" max="13" width="7.42578125" style="2" hidden="1" customWidth="1"/>
    <col min="14" max="14" width="7.42578125" style="2" customWidth="1"/>
    <col min="15" max="15" width="7.42578125" style="2" hidden="1" customWidth="1"/>
    <col min="16" max="16" width="10" style="2" bestFit="1" customWidth="1"/>
    <col min="17" max="17" width="12" style="2" hidden="1" customWidth="1"/>
    <col min="18" max="18" width="11.140625" style="2" customWidth="1"/>
    <col min="19" max="19" width="7.5703125" style="2" customWidth="1"/>
    <col min="20" max="20" width="8.85546875" style="2" bestFit="1" customWidth="1"/>
    <col min="21" max="22" width="11.140625" style="2" customWidth="1"/>
    <col min="23" max="23" width="25.140625" style="2" customWidth="1"/>
    <col min="24" max="16384" width="0.85546875" style="1"/>
  </cols>
  <sheetData>
    <row r="1" spans="1:23" ht="34.5" customHeight="1" x14ac:dyDescent="0.2">
      <c r="U1" s="134" t="s">
        <v>246</v>
      </c>
      <c r="V1" s="134"/>
      <c r="W1" s="134"/>
    </row>
    <row r="2" spans="1:23" s="4" customFormat="1" ht="15.75" x14ac:dyDescent="0.25">
      <c r="A2" s="114" t="s">
        <v>234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</row>
    <row r="3" spans="1:23" s="5" customFormat="1" ht="11.25" customHeight="1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00" t="s">
        <v>208</v>
      </c>
    </row>
    <row r="4" spans="1:23" s="5" customFormat="1" ht="24.75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35" t="s">
        <v>209</v>
      </c>
      <c r="V4" s="135"/>
      <c r="W4" s="135"/>
    </row>
    <row r="5" spans="1:23" s="5" customFormat="1" ht="26.25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6" t="s">
        <v>210</v>
      </c>
      <c r="V5" s="136"/>
      <c r="W5" s="136"/>
    </row>
    <row r="6" spans="1:23" s="5" customFormat="1" ht="17.25" customHeight="1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37" t="s">
        <v>213</v>
      </c>
      <c r="V6" s="137"/>
      <c r="W6" s="137"/>
    </row>
    <row r="7" spans="1:23" s="5" customFormat="1" ht="12.75" customHeight="1" x14ac:dyDescent="0.2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00"/>
      <c r="V7" s="100"/>
      <c r="W7" s="100"/>
    </row>
    <row r="8" spans="1:23" s="5" customFormat="1" ht="12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0" t="s">
        <v>118</v>
      </c>
    </row>
    <row r="9" spans="1:23" ht="12" thickBot="1" x14ac:dyDescent="0.25"/>
    <row r="10" spans="1:23" ht="11.25" customHeight="1" x14ac:dyDescent="0.2">
      <c r="A10" s="125" t="s">
        <v>0</v>
      </c>
      <c r="B10" s="128" t="s">
        <v>1</v>
      </c>
      <c r="C10" s="119" t="s">
        <v>2</v>
      </c>
      <c r="D10" s="119" t="s">
        <v>3</v>
      </c>
      <c r="E10" s="123"/>
      <c r="F10" s="123"/>
      <c r="G10" s="123"/>
      <c r="H10" s="123"/>
      <c r="I10" s="123"/>
      <c r="J10" s="123"/>
      <c r="K10" s="123"/>
      <c r="L10" s="123"/>
      <c r="M10" s="138"/>
      <c r="N10" s="119" t="s">
        <v>223</v>
      </c>
      <c r="O10" s="138"/>
      <c r="P10" s="141" t="s">
        <v>5</v>
      </c>
      <c r="Q10" s="142"/>
      <c r="R10" s="119" t="s">
        <v>222</v>
      </c>
      <c r="S10" s="121" t="s">
        <v>7</v>
      </c>
      <c r="T10" s="122"/>
      <c r="U10" s="122"/>
      <c r="V10" s="122"/>
      <c r="W10" s="131" t="s">
        <v>8</v>
      </c>
    </row>
    <row r="11" spans="1:23" ht="47.25" customHeight="1" x14ac:dyDescent="0.2">
      <c r="A11" s="126"/>
      <c r="B11" s="129"/>
      <c r="C11" s="120"/>
      <c r="D11" s="116"/>
      <c r="E11" s="124"/>
      <c r="F11" s="124"/>
      <c r="G11" s="124"/>
      <c r="H11" s="124"/>
      <c r="I11" s="124"/>
      <c r="J11" s="124"/>
      <c r="K11" s="124"/>
      <c r="L11" s="124"/>
      <c r="M11" s="139"/>
      <c r="N11" s="120"/>
      <c r="O11" s="140"/>
      <c r="P11" s="143"/>
      <c r="Q11" s="144"/>
      <c r="R11" s="120"/>
      <c r="S11" s="115" t="s">
        <v>14</v>
      </c>
      <c r="T11" s="115" t="s">
        <v>15</v>
      </c>
      <c r="U11" s="117" t="s">
        <v>16</v>
      </c>
      <c r="V11" s="118"/>
      <c r="W11" s="132"/>
    </row>
    <row r="12" spans="1:23" ht="101.25" customHeight="1" x14ac:dyDescent="0.2">
      <c r="A12" s="127"/>
      <c r="B12" s="130"/>
      <c r="C12" s="116"/>
      <c r="D12" s="99" t="s">
        <v>17</v>
      </c>
      <c r="E12" s="99" t="s">
        <v>18</v>
      </c>
      <c r="F12" s="98" t="s">
        <v>19</v>
      </c>
      <c r="G12" s="98" t="s">
        <v>20</v>
      </c>
      <c r="H12" s="98" t="s">
        <v>19</v>
      </c>
      <c r="I12" s="98" t="s">
        <v>20</v>
      </c>
      <c r="J12" s="98" t="s">
        <v>19</v>
      </c>
      <c r="K12" s="98" t="s">
        <v>20</v>
      </c>
      <c r="L12" s="98" t="s">
        <v>19</v>
      </c>
      <c r="M12" s="98" t="s">
        <v>20</v>
      </c>
      <c r="N12" s="116"/>
      <c r="O12" s="139"/>
      <c r="P12" s="145"/>
      <c r="Q12" s="146"/>
      <c r="R12" s="116"/>
      <c r="S12" s="116"/>
      <c r="T12" s="116"/>
      <c r="U12" s="98" t="s">
        <v>22</v>
      </c>
      <c r="V12" s="98" t="s">
        <v>23</v>
      </c>
      <c r="W12" s="133"/>
    </row>
    <row r="13" spans="1:23" s="16" customFormat="1" x14ac:dyDescent="0.2">
      <c r="A13" s="13"/>
      <c r="B13" s="14" t="s">
        <v>24</v>
      </c>
      <c r="C13" s="98"/>
      <c r="D13" s="98">
        <v>118.15677479999998</v>
      </c>
      <c r="E13" s="98">
        <v>130.55647904919999</v>
      </c>
      <c r="F13" s="98">
        <v>4.7023000000000001</v>
      </c>
      <c r="G13" s="98">
        <v>20.599377999999998</v>
      </c>
      <c r="H13" s="98">
        <v>2.7505800000000002</v>
      </c>
      <c r="I13" s="98">
        <v>54.02100928119998</v>
      </c>
      <c r="J13" s="98">
        <v>16.189599999999999</v>
      </c>
      <c r="K13" s="98">
        <v>3.2963601253999992</v>
      </c>
      <c r="L13" s="98">
        <v>94.514294799999988</v>
      </c>
      <c r="M13" s="98">
        <v>52.639731642600026</v>
      </c>
      <c r="N13" s="98">
        <v>130.55647904919999</v>
      </c>
      <c r="O13" s="98">
        <v>52.639731642600026</v>
      </c>
      <c r="P13" s="98">
        <v>116.7131722518</v>
      </c>
      <c r="Q13" s="98">
        <v>38.796424845200022</v>
      </c>
      <c r="R13" s="98">
        <v>-12.399704249200028</v>
      </c>
      <c r="S13" s="98">
        <v>12.399704249200013</v>
      </c>
      <c r="T13" s="98">
        <v>10.494281237947263</v>
      </c>
      <c r="U13" s="98"/>
      <c r="V13" s="98"/>
      <c r="W13" s="46"/>
    </row>
    <row r="14" spans="1:23" s="2" customFormat="1" x14ac:dyDescent="0.2">
      <c r="A14" s="17" t="s">
        <v>25</v>
      </c>
      <c r="B14" s="98" t="s">
        <v>26</v>
      </c>
      <c r="C14" s="98"/>
      <c r="D14" s="98">
        <v>1.77</v>
      </c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98">
        <v>0.26195999999999997</v>
      </c>
      <c r="K14" s="98">
        <v>0</v>
      </c>
      <c r="L14" s="98">
        <v>1.50804</v>
      </c>
      <c r="M14" s="98">
        <v>0</v>
      </c>
      <c r="N14" s="98">
        <v>0</v>
      </c>
      <c r="O14" s="98">
        <v>0</v>
      </c>
      <c r="P14" s="98">
        <v>0</v>
      </c>
      <c r="Q14" s="98">
        <v>0</v>
      </c>
      <c r="R14" s="98">
        <v>1.77</v>
      </c>
      <c r="S14" s="98">
        <v>-1.77</v>
      </c>
      <c r="T14" s="98">
        <v>-100</v>
      </c>
      <c r="U14" s="98"/>
      <c r="V14" s="98"/>
      <c r="W14" s="46"/>
    </row>
    <row r="15" spans="1:23" x14ac:dyDescent="0.2">
      <c r="A15" s="13" t="s">
        <v>27</v>
      </c>
      <c r="B15" s="14" t="s">
        <v>28</v>
      </c>
      <c r="C15" s="98"/>
      <c r="D15" s="98">
        <v>74.611400000000003</v>
      </c>
      <c r="E15" s="98">
        <v>3.5829516814</v>
      </c>
      <c r="F15" s="98">
        <v>4.6834199999999999</v>
      </c>
      <c r="G15" s="98">
        <v>1.3990079999999998</v>
      </c>
      <c r="H15" s="98">
        <v>2.0425800000000001</v>
      </c>
      <c r="I15" s="98">
        <v>1.7634672367999997</v>
      </c>
      <c r="J15" s="98">
        <v>11.04008</v>
      </c>
      <c r="K15" s="98">
        <v>0.14936854180000028</v>
      </c>
      <c r="L15" s="98">
        <v>56.845320000000001</v>
      </c>
      <c r="M15" s="98">
        <v>0.27110790279999997</v>
      </c>
      <c r="N15" s="98">
        <v>3.5829516814</v>
      </c>
      <c r="O15" s="98">
        <v>0.27110790279999997</v>
      </c>
      <c r="P15" s="98">
        <v>3.7157369043999999</v>
      </c>
      <c r="Q15" s="98">
        <v>0.40389312580000003</v>
      </c>
      <c r="R15" s="98">
        <v>71.028448318600013</v>
      </c>
      <c r="S15" s="98">
        <v>-71.028448318599999</v>
      </c>
      <c r="T15" s="98">
        <v>-95.197849549264589</v>
      </c>
      <c r="U15" s="98"/>
      <c r="V15" s="98"/>
      <c r="W15" s="46"/>
    </row>
    <row r="16" spans="1:23" s="19" customFormat="1" ht="10.5" x14ac:dyDescent="0.2">
      <c r="A16" s="13" t="s">
        <v>29</v>
      </c>
      <c r="B16" s="18" t="s">
        <v>30</v>
      </c>
      <c r="C16" s="98"/>
      <c r="D16" s="98">
        <v>4.4013999999999998</v>
      </c>
      <c r="E16" s="98">
        <v>0.41654710360000002</v>
      </c>
      <c r="F16" s="98">
        <v>0.32450000000000001</v>
      </c>
      <c r="G16" s="98">
        <v>0</v>
      </c>
      <c r="H16" s="98">
        <v>0.26549999999999996</v>
      </c>
      <c r="I16" s="98">
        <v>0.26717856179999999</v>
      </c>
      <c r="J16" s="98">
        <v>0.65136000000000005</v>
      </c>
      <c r="K16" s="98">
        <v>0.14936854180000003</v>
      </c>
      <c r="L16" s="98">
        <v>3.1600400000000004</v>
      </c>
      <c r="M16" s="98">
        <v>0</v>
      </c>
      <c r="N16" s="98">
        <v>0.41654710360000002</v>
      </c>
      <c r="O16" s="98">
        <v>0</v>
      </c>
      <c r="P16" s="98">
        <v>0.41654710360000002</v>
      </c>
      <c r="Q16" s="98">
        <v>0</v>
      </c>
      <c r="R16" s="98">
        <v>3.9848528964000001</v>
      </c>
      <c r="S16" s="98">
        <v>-3.9848528963999996</v>
      </c>
      <c r="T16" s="98">
        <v>-90.536031635388738</v>
      </c>
      <c r="U16" s="98"/>
      <c r="V16" s="98"/>
      <c r="W16" s="46"/>
    </row>
    <row r="17" spans="1:23" s="16" customFormat="1" ht="22.5" outlineLevel="1" x14ac:dyDescent="0.2">
      <c r="A17" s="20"/>
      <c r="B17" s="21" t="s">
        <v>31</v>
      </c>
      <c r="C17" s="96"/>
      <c r="D17" s="96">
        <v>0.82599999999999996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0</v>
      </c>
      <c r="K17" s="96">
        <v>0</v>
      </c>
      <c r="L17" s="96">
        <v>0.82599999999999996</v>
      </c>
      <c r="M17" s="96">
        <v>0</v>
      </c>
      <c r="N17" s="96">
        <v>0</v>
      </c>
      <c r="O17" s="96">
        <v>0</v>
      </c>
      <c r="P17" s="96">
        <v>0</v>
      </c>
      <c r="Q17" s="96">
        <v>0</v>
      </c>
      <c r="R17" s="96">
        <v>0.82599999999999996</v>
      </c>
      <c r="S17" s="96">
        <v>-0.82599999999999996</v>
      </c>
      <c r="T17" s="96">
        <v>-100</v>
      </c>
      <c r="U17" s="96"/>
      <c r="V17" s="96"/>
      <c r="W17" s="47"/>
    </row>
    <row r="18" spans="1:23" s="16" customFormat="1" outlineLevel="1" x14ac:dyDescent="0.2">
      <c r="A18" s="20"/>
      <c r="B18" s="21" t="s">
        <v>32</v>
      </c>
      <c r="C18" s="96"/>
      <c r="D18" s="96">
        <v>0.64900000000000002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0</v>
      </c>
      <c r="K18" s="96">
        <v>0</v>
      </c>
      <c r="L18" s="96">
        <v>0.64900000000000002</v>
      </c>
      <c r="M18" s="96">
        <v>0</v>
      </c>
      <c r="N18" s="96">
        <v>0</v>
      </c>
      <c r="O18" s="96">
        <v>0</v>
      </c>
      <c r="P18" s="96">
        <v>0</v>
      </c>
      <c r="Q18" s="96">
        <v>0</v>
      </c>
      <c r="R18" s="96">
        <v>0.64900000000000002</v>
      </c>
      <c r="S18" s="96">
        <v>-0.64900000000000002</v>
      </c>
      <c r="T18" s="96">
        <v>-100</v>
      </c>
      <c r="U18" s="96"/>
      <c r="V18" s="96"/>
      <c r="W18" s="47"/>
    </row>
    <row r="19" spans="1:23" ht="22.5" outlineLevel="1" x14ac:dyDescent="0.2">
      <c r="A19" s="20"/>
      <c r="B19" s="21" t="s">
        <v>33</v>
      </c>
      <c r="C19" s="96"/>
      <c r="D19" s="96">
        <v>0.59</v>
      </c>
      <c r="E19" s="96">
        <v>0</v>
      </c>
      <c r="F19" s="96">
        <v>0</v>
      </c>
      <c r="G19" s="96">
        <v>0</v>
      </c>
      <c r="H19" s="96">
        <v>0</v>
      </c>
      <c r="I19" s="96">
        <v>0</v>
      </c>
      <c r="J19" s="96">
        <v>0</v>
      </c>
      <c r="K19" s="96">
        <v>0</v>
      </c>
      <c r="L19" s="96">
        <v>0.59</v>
      </c>
      <c r="M19" s="96">
        <v>0</v>
      </c>
      <c r="N19" s="96">
        <v>0</v>
      </c>
      <c r="O19" s="96">
        <v>0</v>
      </c>
      <c r="P19" s="96">
        <v>0</v>
      </c>
      <c r="Q19" s="96">
        <v>0</v>
      </c>
      <c r="R19" s="96">
        <v>0.59</v>
      </c>
      <c r="S19" s="96">
        <v>-0.59</v>
      </c>
      <c r="T19" s="96">
        <v>-100</v>
      </c>
      <c r="U19" s="96"/>
      <c r="V19" s="96"/>
      <c r="W19" s="47"/>
    </row>
    <row r="20" spans="1:23" s="16" customFormat="1" outlineLevel="1" x14ac:dyDescent="0.2">
      <c r="A20" s="20"/>
      <c r="B20" s="21" t="s">
        <v>34</v>
      </c>
      <c r="C20" s="96"/>
      <c r="D20" s="96">
        <v>0.17699999999999999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0.17699999999999999</v>
      </c>
      <c r="M20" s="96">
        <v>0</v>
      </c>
      <c r="N20" s="96">
        <v>0</v>
      </c>
      <c r="O20" s="96">
        <v>0</v>
      </c>
      <c r="P20" s="96">
        <v>0</v>
      </c>
      <c r="Q20" s="96">
        <v>0</v>
      </c>
      <c r="R20" s="96">
        <v>0.17699999999999999</v>
      </c>
      <c r="S20" s="96">
        <v>-0.17699999999999999</v>
      </c>
      <c r="T20" s="96">
        <v>-100</v>
      </c>
      <c r="U20" s="96"/>
      <c r="V20" s="96"/>
      <c r="W20" s="47"/>
    </row>
    <row r="21" spans="1:23" s="16" customFormat="1" outlineLevel="1" x14ac:dyDescent="0.2">
      <c r="A21" s="20"/>
      <c r="B21" s="21" t="s">
        <v>35</v>
      </c>
      <c r="C21" s="96"/>
      <c r="D21" s="96">
        <v>0.29499999999999998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0.29499999999999998</v>
      </c>
      <c r="M21" s="96">
        <v>0</v>
      </c>
      <c r="N21" s="96">
        <v>0</v>
      </c>
      <c r="O21" s="96">
        <v>0</v>
      </c>
      <c r="P21" s="96">
        <v>0</v>
      </c>
      <c r="Q21" s="96">
        <v>0</v>
      </c>
      <c r="R21" s="96">
        <v>0.29499999999999998</v>
      </c>
      <c r="S21" s="96">
        <v>-0.29499999999999998</v>
      </c>
      <c r="T21" s="96">
        <v>-100</v>
      </c>
      <c r="U21" s="96"/>
      <c r="V21" s="96"/>
      <c r="W21" s="47"/>
    </row>
    <row r="22" spans="1:23" s="16" customFormat="1" outlineLevel="1" x14ac:dyDescent="0.2">
      <c r="A22" s="20"/>
      <c r="B22" s="21" t="s">
        <v>36</v>
      </c>
      <c r="C22" s="96"/>
      <c r="D22" s="96">
        <v>0.16520000000000001</v>
      </c>
      <c r="E22" s="96">
        <v>0</v>
      </c>
      <c r="F22" s="96">
        <v>0</v>
      </c>
      <c r="G22" s="96">
        <v>0</v>
      </c>
      <c r="H22" s="96">
        <v>0</v>
      </c>
      <c r="I22" s="96">
        <v>0</v>
      </c>
      <c r="J22" s="96">
        <v>0</v>
      </c>
      <c r="K22" s="96">
        <v>0</v>
      </c>
      <c r="L22" s="96">
        <v>0.16520000000000001</v>
      </c>
      <c r="M22" s="96">
        <v>0</v>
      </c>
      <c r="N22" s="96">
        <v>0</v>
      </c>
      <c r="O22" s="96">
        <v>0</v>
      </c>
      <c r="P22" s="96">
        <v>0</v>
      </c>
      <c r="Q22" s="96">
        <v>0</v>
      </c>
      <c r="R22" s="96">
        <v>0.16520000000000001</v>
      </c>
      <c r="S22" s="96">
        <v>-0.16520000000000001</v>
      </c>
      <c r="T22" s="96">
        <v>-100</v>
      </c>
      <c r="U22" s="96"/>
      <c r="V22" s="96"/>
      <c r="W22" s="47"/>
    </row>
    <row r="23" spans="1:23" s="16" customFormat="1" outlineLevel="1" x14ac:dyDescent="0.2">
      <c r="A23" s="20"/>
      <c r="B23" s="21" t="s">
        <v>37</v>
      </c>
      <c r="C23" s="96"/>
      <c r="D23" s="96">
        <v>0.16520000000000001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0.16520000000000001</v>
      </c>
      <c r="M23" s="96">
        <v>0</v>
      </c>
      <c r="N23" s="96">
        <v>0</v>
      </c>
      <c r="O23" s="96">
        <v>0</v>
      </c>
      <c r="P23" s="96">
        <v>0</v>
      </c>
      <c r="Q23" s="96">
        <v>0</v>
      </c>
      <c r="R23" s="96">
        <v>0.16520000000000001</v>
      </c>
      <c r="S23" s="96">
        <v>-0.16520000000000001</v>
      </c>
      <c r="T23" s="96">
        <v>-100</v>
      </c>
      <c r="U23" s="96"/>
      <c r="V23" s="96"/>
      <c r="W23" s="47"/>
    </row>
    <row r="24" spans="1:23" s="16" customFormat="1" outlineLevel="1" x14ac:dyDescent="0.2">
      <c r="A24" s="20"/>
      <c r="B24" s="21" t="s">
        <v>38</v>
      </c>
      <c r="C24" s="96"/>
      <c r="D24" s="96">
        <v>0.53100000000000003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0</v>
      </c>
      <c r="L24" s="96">
        <v>0.53100000000000003</v>
      </c>
      <c r="M24" s="96">
        <v>0</v>
      </c>
      <c r="N24" s="96">
        <v>0</v>
      </c>
      <c r="O24" s="96">
        <v>0</v>
      </c>
      <c r="P24" s="96">
        <v>0</v>
      </c>
      <c r="Q24" s="96">
        <v>0</v>
      </c>
      <c r="R24" s="96">
        <v>0.53100000000000003</v>
      </c>
      <c r="S24" s="96">
        <v>-0.53100000000000003</v>
      </c>
      <c r="T24" s="96">
        <v>-100</v>
      </c>
      <c r="U24" s="96"/>
      <c r="V24" s="96"/>
      <c r="W24" s="47"/>
    </row>
    <row r="25" spans="1:23" s="16" customFormat="1" outlineLevel="1" x14ac:dyDescent="0.2">
      <c r="A25" s="20"/>
      <c r="B25" s="21" t="s">
        <v>39</v>
      </c>
      <c r="C25" s="96"/>
      <c r="D25" s="96">
        <v>0.29499999999999998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0.29499999999999998</v>
      </c>
      <c r="M25" s="96">
        <v>0</v>
      </c>
      <c r="N25" s="96">
        <v>0</v>
      </c>
      <c r="O25" s="96">
        <v>0</v>
      </c>
      <c r="P25" s="96">
        <v>0</v>
      </c>
      <c r="Q25" s="96">
        <v>0</v>
      </c>
      <c r="R25" s="96">
        <v>0.29499999999999998</v>
      </c>
      <c r="S25" s="96">
        <v>-0.29499999999999998</v>
      </c>
      <c r="T25" s="96">
        <v>-100</v>
      </c>
      <c r="U25" s="96"/>
      <c r="V25" s="96"/>
      <c r="W25" s="47"/>
    </row>
    <row r="26" spans="1:23" s="16" customFormat="1" ht="22.5" outlineLevel="1" x14ac:dyDescent="0.2">
      <c r="A26" s="20"/>
      <c r="B26" s="21" t="s">
        <v>40</v>
      </c>
      <c r="C26" s="96"/>
      <c r="D26" s="96">
        <v>9.4399999999999998E-2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9.4399999999999998E-2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9.4399999999999998E-2</v>
      </c>
      <c r="S26" s="96">
        <v>-9.4399999999999998E-2</v>
      </c>
      <c r="T26" s="96">
        <v>-100</v>
      </c>
      <c r="U26" s="96"/>
      <c r="V26" s="96"/>
      <c r="W26" s="47"/>
    </row>
    <row r="27" spans="1:23" s="16" customFormat="1" outlineLevel="1" x14ac:dyDescent="0.2">
      <c r="A27" s="20"/>
      <c r="B27" s="21" t="s">
        <v>41</v>
      </c>
      <c r="C27" s="96"/>
      <c r="D27" s="96">
        <v>0.2006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0.2006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0.2006</v>
      </c>
      <c r="S27" s="96">
        <v>-0.2006</v>
      </c>
      <c r="T27" s="96">
        <v>-100</v>
      </c>
      <c r="U27" s="96"/>
      <c r="V27" s="96"/>
      <c r="W27" s="47"/>
    </row>
    <row r="28" spans="1:23" s="16" customFormat="1" outlineLevel="1" x14ac:dyDescent="0.2">
      <c r="A28" s="20"/>
      <c r="B28" s="21" t="s">
        <v>42</v>
      </c>
      <c r="C28" s="96"/>
      <c r="D28" s="96">
        <v>0.16520000000000001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0.16520000000000001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0.16520000000000001</v>
      </c>
      <c r="S28" s="96">
        <v>-0.16520000000000001</v>
      </c>
      <c r="T28" s="96">
        <v>-100</v>
      </c>
      <c r="U28" s="96"/>
      <c r="V28" s="96"/>
      <c r="W28" s="47"/>
    </row>
    <row r="29" spans="1:23" s="16" customFormat="1" ht="35.25" customHeight="1" outlineLevel="1" x14ac:dyDescent="0.2">
      <c r="A29" s="20"/>
      <c r="B29" s="21" t="s">
        <v>43</v>
      </c>
      <c r="C29" s="96"/>
      <c r="D29" s="96">
        <v>0.24779999999999996</v>
      </c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0</v>
      </c>
      <c r="K29" s="96">
        <v>0</v>
      </c>
      <c r="L29" s="96">
        <v>0.24779999999999996</v>
      </c>
      <c r="M29" s="96">
        <v>0</v>
      </c>
      <c r="N29" s="96">
        <v>0</v>
      </c>
      <c r="O29" s="96">
        <v>0</v>
      </c>
      <c r="P29" s="96">
        <v>0</v>
      </c>
      <c r="Q29" s="96">
        <v>0</v>
      </c>
      <c r="R29" s="96">
        <v>0.24779999999999996</v>
      </c>
      <c r="S29" s="96">
        <v>-0.24779999999999996</v>
      </c>
      <c r="T29" s="96">
        <v>-100</v>
      </c>
      <c r="U29" s="96"/>
      <c r="V29" s="96"/>
      <c r="W29" s="47"/>
    </row>
    <row r="30" spans="1:23" s="16" customFormat="1" ht="22.5" outlineLevel="1" x14ac:dyDescent="0.2">
      <c r="A30" s="20"/>
      <c r="B30" s="21" t="s">
        <v>219</v>
      </c>
      <c r="C30" s="96"/>
      <c r="D30" s="96">
        <v>0</v>
      </c>
      <c r="E30" s="96">
        <v>0.41654710360000002</v>
      </c>
      <c r="F30" s="96">
        <v>0</v>
      </c>
      <c r="G30" s="96">
        <v>0</v>
      </c>
      <c r="H30" s="96">
        <v>0</v>
      </c>
      <c r="I30" s="96">
        <v>0.26717856179999999</v>
      </c>
      <c r="J30" s="96">
        <v>0</v>
      </c>
      <c r="K30" s="96">
        <v>0.14936854180000003</v>
      </c>
      <c r="L30" s="96">
        <v>0</v>
      </c>
      <c r="M30" s="96">
        <v>0</v>
      </c>
      <c r="N30" s="96">
        <v>0.41654710360000002</v>
      </c>
      <c r="O30" s="96">
        <v>0</v>
      </c>
      <c r="P30" s="96">
        <v>0.41654710360000002</v>
      </c>
      <c r="Q30" s="96">
        <v>0</v>
      </c>
      <c r="R30" s="96">
        <v>-0.41654710360000002</v>
      </c>
      <c r="S30" s="96">
        <v>0.41654710360000002</v>
      </c>
      <c r="T30" s="96">
        <v>0</v>
      </c>
      <c r="U30" s="96"/>
      <c r="V30" s="96"/>
      <c r="W30" s="47"/>
    </row>
    <row r="31" spans="1:23" s="19" customFormat="1" ht="10.5" x14ac:dyDescent="0.2">
      <c r="A31" s="13" t="s">
        <v>44</v>
      </c>
      <c r="B31" s="18" t="s">
        <v>45</v>
      </c>
      <c r="C31" s="98"/>
      <c r="D31" s="98">
        <v>19.823999999999998</v>
      </c>
      <c r="E31" s="98">
        <v>1.0203669214</v>
      </c>
      <c r="F31" s="98">
        <v>0.96287999999999985</v>
      </c>
      <c r="G31" s="98">
        <v>0.74988999999999995</v>
      </c>
      <c r="H31" s="98">
        <v>0.21712000000000006</v>
      </c>
      <c r="I31" s="98">
        <v>-6.3098139999998026E-4</v>
      </c>
      <c r="J31" s="98">
        <v>2.9334800000000003</v>
      </c>
      <c r="K31" s="98">
        <v>0</v>
      </c>
      <c r="L31" s="98">
        <v>15.710519999999999</v>
      </c>
      <c r="M31" s="98">
        <v>0.27110790279999997</v>
      </c>
      <c r="N31" s="98">
        <v>1.0203669214</v>
      </c>
      <c r="O31" s="98">
        <v>0.27110790279999997</v>
      </c>
      <c r="P31" s="98">
        <v>1.1531521443999999</v>
      </c>
      <c r="Q31" s="98">
        <v>0.40389312580000003</v>
      </c>
      <c r="R31" s="98">
        <v>18.803633078599997</v>
      </c>
      <c r="S31" s="98">
        <v>-18.803633078599997</v>
      </c>
      <c r="T31" s="98">
        <v>-94.852870654761901</v>
      </c>
      <c r="U31" s="98"/>
      <c r="V31" s="98"/>
      <c r="W31" s="46"/>
    </row>
    <row r="32" spans="1:23" s="16" customFormat="1" outlineLevel="1" x14ac:dyDescent="0.2">
      <c r="A32" s="20"/>
      <c r="B32" s="24" t="s">
        <v>46</v>
      </c>
      <c r="C32" s="96"/>
      <c r="D32" s="96">
        <v>8.85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8.85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8.85</v>
      </c>
      <c r="S32" s="96">
        <v>-8.85</v>
      </c>
      <c r="T32" s="96">
        <v>-100</v>
      </c>
      <c r="U32" s="96"/>
      <c r="V32" s="96"/>
      <c r="W32" s="47"/>
    </row>
    <row r="33" spans="1:23" ht="22.5" outlineLevel="1" x14ac:dyDescent="0.2">
      <c r="A33" s="20"/>
      <c r="B33" s="24" t="s">
        <v>47</v>
      </c>
      <c r="C33" s="96"/>
      <c r="D33" s="96">
        <v>0.94399999999999995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0</v>
      </c>
      <c r="L33" s="96">
        <v>0.94399999999999995</v>
      </c>
      <c r="M33" s="96">
        <v>0</v>
      </c>
      <c r="N33" s="96">
        <v>0</v>
      </c>
      <c r="O33" s="96">
        <v>0</v>
      </c>
      <c r="P33" s="96">
        <v>0</v>
      </c>
      <c r="Q33" s="96">
        <v>0</v>
      </c>
      <c r="R33" s="96">
        <v>0.94399999999999995</v>
      </c>
      <c r="S33" s="96">
        <v>-0.94399999999999995</v>
      </c>
      <c r="T33" s="96">
        <v>-100</v>
      </c>
      <c r="U33" s="96"/>
      <c r="V33" s="96"/>
      <c r="W33" s="47"/>
    </row>
    <row r="34" spans="1:23" s="16" customFormat="1" outlineLevel="1" x14ac:dyDescent="0.2">
      <c r="A34" s="20"/>
      <c r="B34" s="24" t="s">
        <v>48</v>
      </c>
      <c r="C34" s="96"/>
      <c r="D34" s="96">
        <v>0.70799999999999996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0.70799999999999996</v>
      </c>
      <c r="M34" s="96">
        <v>0</v>
      </c>
      <c r="N34" s="96">
        <v>0</v>
      </c>
      <c r="O34" s="96">
        <v>0</v>
      </c>
      <c r="P34" s="96">
        <v>0</v>
      </c>
      <c r="Q34" s="96">
        <v>0</v>
      </c>
      <c r="R34" s="96">
        <v>0.70799999999999996</v>
      </c>
      <c r="S34" s="96">
        <v>-0.70799999999999996</v>
      </c>
      <c r="T34" s="96">
        <v>-100</v>
      </c>
      <c r="U34" s="96"/>
      <c r="V34" s="96"/>
      <c r="W34" s="47"/>
    </row>
    <row r="35" spans="1:23" s="16" customFormat="1" ht="22.5" outlineLevel="1" x14ac:dyDescent="0.2">
      <c r="A35" s="20"/>
      <c r="B35" s="24" t="s">
        <v>49</v>
      </c>
      <c r="C35" s="96"/>
      <c r="D35" s="96">
        <v>5.782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0</v>
      </c>
      <c r="L35" s="96">
        <v>5.782</v>
      </c>
      <c r="M35" s="96">
        <v>0</v>
      </c>
      <c r="N35" s="96">
        <v>0</v>
      </c>
      <c r="O35" s="96">
        <v>0</v>
      </c>
      <c r="P35" s="96">
        <v>0</v>
      </c>
      <c r="Q35" s="96">
        <v>0</v>
      </c>
      <c r="R35" s="96">
        <v>5.782</v>
      </c>
      <c r="S35" s="96">
        <v>-5.782</v>
      </c>
      <c r="T35" s="96">
        <v>-100</v>
      </c>
      <c r="U35" s="96"/>
      <c r="V35" s="96"/>
      <c r="W35" s="47"/>
    </row>
    <row r="36" spans="1:23" s="16" customFormat="1" outlineLevel="1" x14ac:dyDescent="0.2">
      <c r="A36" s="20"/>
      <c r="B36" s="24" t="s">
        <v>50</v>
      </c>
      <c r="C36" s="96"/>
      <c r="D36" s="96">
        <v>3.54</v>
      </c>
      <c r="E36" s="96">
        <v>0</v>
      </c>
      <c r="F36" s="96">
        <v>0</v>
      </c>
      <c r="G36" s="96">
        <v>0</v>
      </c>
      <c r="H36" s="96">
        <v>0</v>
      </c>
      <c r="I36" s="96">
        <v>0</v>
      </c>
      <c r="J36" s="96">
        <v>0</v>
      </c>
      <c r="K36" s="96">
        <v>0</v>
      </c>
      <c r="L36" s="96">
        <v>3.54</v>
      </c>
      <c r="M36" s="96">
        <v>0</v>
      </c>
      <c r="N36" s="96">
        <v>0</v>
      </c>
      <c r="O36" s="96">
        <v>0</v>
      </c>
      <c r="P36" s="96">
        <v>0</v>
      </c>
      <c r="Q36" s="96">
        <v>0</v>
      </c>
      <c r="R36" s="96">
        <v>3.54</v>
      </c>
      <c r="S36" s="96">
        <v>-3.54</v>
      </c>
      <c r="T36" s="96">
        <v>-100</v>
      </c>
      <c r="U36" s="96"/>
      <c r="V36" s="96"/>
      <c r="W36" s="47"/>
    </row>
    <row r="37" spans="1:23" s="16" customFormat="1" outlineLevel="1" x14ac:dyDescent="0.2">
      <c r="A37" s="20"/>
      <c r="B37" s="24" t="s">
        <v>51</v>
      </c>
      <c r="C37" s="96"/>
      <c r="D37" s="96">
        <v>0</v>
      </c>
      <c r="E37" s="96">
        <v>0.31731407140000006</v>
      </c>
      <c r="F37" s="96">
        <v>0</v>
      </c>
      <c r="G37" s="96">
        <v>0.31730199999999997</v>
      </c>
      <c r="H37" s="96">
        <v>0</v>
      </c>
      <c r="I37" s="96">
        <v>1.2071400000065456E-5</v>
      </c>
      <c r="J37" s="96">
        <v>0</v>
      </c>
      <c r="K37" s="96">
        <v>0</v>
      </c>
      <c r="L37" s="96">
        <v>0</v>
      </c>
      <c r="M37" s="96">
        <v>0</v>
      </c>
      <c r="N37" s="96">
        <v>0.31731407140000006</v>
      </c>
      <c r="O37" s="96">
        <v>0</v>
      </c>
      <c r="P37" s="96">
        <v>1.1531521443999999</v>
      </c>
      <c r="Q37" s="96">
        <v>0.83583807300000001</v>
      </c>
      <c r="R37" s="96">
        <v>-0.31731407140000006</v>
      </c>
      <c r="S37" s="96">
        <v>0.31731407140000006</v>
      </c>
      <c r="T37" s="96">
        <v>0</v>
      </c>
      <c r="U37" s="96"/>
      <c r="V37" s="96"/>
      <c r="W37" s="47"/>
    </row>
    <row r="38" spans="1:23" s="16" customFormat="1" outlineLevel="1" x14ac:dyDescent="0.2">
      <c r="A38" s="20"/>
      <c r="B38" s="24" t="s">
        <v>52</v>
      </c>
      <c r="C38" s="96"/>
      <c r="D38" s="96">
        <v>0</v>
      </c>
      <c r="E38" s="96">
        <v>0.43194494719999998</v>
      </c>
      <c r="F38" s="96">
        <v>0</v>
      </c>
      <c r="G38" s="25">
        <v>0.43258800000000003</v>
      </c>
      <c r="H38" s="96">
        <v>0</v>
      </c>
      <c r="I38" s="96">
        <v>-6.4305280000004567E-4</v>
      </c>
      <c r="J38" s="96">
        <v>0</v>
      </c>
      <c r="K38" s="96">
        <v>0</v>
      </c>
      <c r="L38" s="96">
        <v>0</v>
      </c>
      <c r="M38" s="96">
        <v>0</v>
      </c>
      <c r="N38" s="96">
        <v>0.43194494719999998</v>
      </c>
      <c r="O38" s="96">
        <v>0</v>
      </c>
      <c r="P38" s="96">
        <v>0</v>
      </c>
      <c r="Q38" s="96">
        <v>-0.43194494719999998</v>
      </c>
      <c r="R38" s="96">
        <v>-0.43194494719999998</v>
      </c>
      <c r="S38" s="96">
        <v>0.43194494719999998</v>
      </c>
      <c r="T38" s="96">
        <v>0</v>
      </c>
      <c r="U38" s="96"/>
      <c r="V38" s="96"/>
      <c r="W38" s="47"/>
    </row>
    <row r="39" spans="1:23" s="16" customFormat="1" ht="33.75" outlineLevel="1" x14ac:dyDescent="0.2">
      <c r="A39" s="20"/>
      <c r="B39" s="24" t="s">
        <v>238</v>
      </c>
      <c r="C39" s="96"/>
      <c r="D39" s="96">
        <v>0</v>
      </c>
      <c r="E39" s="96">
        <v>0.23780476279999999</v>
      </c>
      <c r="F39" s="96">
        <v>0</v>
      </c>
      <c r="G39" s="96">
        <v>0</v>
      </c>
      <c r="H39" s="96">
        <v>0</v>
      </c>
      <c r="I39" s="96">
        <v>0</v>
      </c>
      <c r="J39" s="96">
        <v>0</v>
      </c>
      <c r="K39" s="96">
        <v>0</v>
      </c>
      <c r="L39" s="96">
        <v>0</v>
      </c>
      <c r="M39" s="96">
        <v>0.23780476279999999</v>
      </c>
      <c r="N39" s="96">
        <v>0.23780476279999999</v>
      </c>
      <c r="O39" s="96">
        <v>0.23780476279999999</v>
      </c>
      <c r="P39" s="96">
        <v>0</v>
      </c>
      <c r="Q39" s="96">
        <v>0</v>
      </c>
      <c r="R39" s="96">
        <v>-0.23780476279999999</v>
      </c>
      <c r="S39" s="96">
        <v>0.23780476279999999</v>
      </c>
      <c r="T39" s="96">
        <v>0</v>
      </c>
      <c r="U39" s="96"/>
      <c r="V39" s="96"/>
      <c r="W39" s="47"/>
    </row>
    <row r="40" spans="1:23" s="16" customFormat="1" outlineLevel="1" x14ac:dyDescent="0.2">
      <c r="A40" s="20"/>
      <c r="B40" s="24" t="s">
        <v>239</v>
      </c>
      <c r="C40" s="96"/>
      <c r="D40" s="96">
        <v>0</v>
      </c>
      <c r="E40" s="96">
        <v>3.3303139999999995E-2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6">
        <v>3.3303139999999995E-2</v>
      </c>
      <c r="N40" s="96">
        <v>3.3303139999999995E-2</v>
      </c>
      <c r="O40" s="96">
        <v>3.3303139999999995E-2</v>
      </c>
      <c r="P40" s="96">
        <v>0</v>
      </c>
      <c r="Q40" s="96">
        <v>0</v>
      </c>
      <c r="R40" s="96">
        <v>-3.3303139999999995E-2</v>
      </c>
      <c r="S40" s="96">
        <v>3.3303139999999995E-2</v>
      </c>
      <c r="T40" s="96">
        <v>0</v>
      </c>
      <c r="U40" s="96"/>
      <c r="V40" s="96"/>
      <c r="W40" s="47"/>
    </row>
    <row r="41" spans="1:23" s="19" customFormat="1" ht="10.5" x14ac:dyDescent="0.2">
      <c r="A41" s="13" t="s">
        <v>53</v>
      </c>
      <c r="B41" s="18" t="s">
        <v>54</v>
      </c>
      <c r="C41" s="98"/>
      <c r="D41" s="98">
        <v>3.8940000000000001</v>
      </c>
      <c r="E41" s="98">
        <v>1.5613395969999999</v>
      </c>
      <c r="F41" s="98">
        <v>0.46492</v>
      </c>
      <c r="G41" s="98">
        <v>6.4427999999999999E-2</v>
      </c>
      <c r="H41" s="98">
        <v>0.24307999999999994</v>
      </c>
      <c r="I41" s="98">
        <v>1.4969115969999998</v>
      </c>
      <c r="J41" s="98">
        <v>0.57584000000000013</v>
      </c>
      <c r="K41" s="98">
        <v>2.3744894939170535E-16</v>
      </c>
      <c r="L41" s="98">
        <v>2.6101599999999996</v>
      </c>
      <c r="M41" s="98">
        <v>0</v>
      </c>
      <c r="N41" s="98">
        <v>1.5613395969999999</v>
      </c>
      <c r="O41" s="98">
        <v>0</v>
      </c>
      <c r="P41" s="98">
        <v>1.5613395969999997</v>
      </c>
      <c r="Q41" s="98">
        <v>0</v>
      </c>
      <c r="R41" s="98">
        <v>2.3326604029999998</v>
      </c>
      <c r="S41" s="98">
        <v>-2.3326604030000002</v>
      </c>
      <c r="T41" s="98">
        <v>-59.903965151515152</v>
      </c>
      <c r="U41" s="98"/>
      <c r="V41" s="98"/>
      <c r="W41" s="46"/>
    </row>
    <row r="42" spans="1:23" s="16" customFormat="1" ht="22.5" outlineLevel="1" x14ac:dyDescent="0.2">
      <c r="A42" s="20"/>
      <c r="B42" s="24" t="s">
        <v>55</v>
      </c>
      <c r="C42" s="96"/>
      <c r="D42" s="96">
        <v>0.47199999999999998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0</v>
      </c>
      <c r="L42" s="96">
        <v>0.47199999999999998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96">
        <v>0.47199999999999998</v>
      </c>
      <c r="S42" s="96">
        <v>-0.47199999999999998</v>
      </c>
      <c r="T42" s="96">
        <v>-100</v>
      </c>
      <c r="U42" s="96"/>
      <c r="V42" s="96"/>
      <c r="W42" s="47"/>
    </row>
    <row r="43" spans="1:23" s="16" customFormat="1" ht="22.5" outlineLevel="1" x14ac:dyDescent="0.2">
      <c r="A43" s="20"/>
      <c r="B43" s="24" t="s">
        <v>56</v>
      </c>
      <c r="C43" s="96"/>
      <c r="D43" s="96">
        <v>0.94399999999999995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0.94399999999999995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96">
        <v>0.94399999999999995</v>
      </c>
      <c r="S43" s="96">
        <v>-0.94399999999999995</v>
      </c>
      <c r="T43" s="96">
        <v>-100</v>
      </c>
      <c r="U43" s="96"/>
      <c r="V43" s="96"/>
      <c r="W43" s="47"/>
    </row>
    <row r="44" spans="1:23" s="16" customFormat="1" ht="22.5" outlineLevel="1" x14ac:dyDescent="0.2">
      <c r="A44" s="20"/>
      <c r="B44" s="24" t="s">
        <v>57</v>
      </c>
      <c r="C44" s="96"/>
      <c r="D44" s="96">
        <v>0.47199999999999998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0.47199999999999998</v>
      </c>
      <c r="M44" s="96">
        <v>0</v>
      </c>
      <c r="N44" s="96">
        <v>0</v>
      </c>
      <c r="O44" s="96">
        <v>0</v>
      </c>
      <c r="P44" s="96">
        <v>0</v>
      </c>
      <c r="Q44" s="96">
        <v>0</v>
      </c>
      <c r="R44" s="96">
        <v>0.47199999999999998</v>
      </c>
      <c r="S44" s="96">
        <v>-0.47199999999999998</v>
      </c>
      <c r="T44" s="96">
        <v>-100</v>
      </c>
      <c r="U44" s="96"/>
      <c r="V44" s="96"/>
      <c r="W44" s="47"/>
    </row>
    <row r="45" spans="1:23" s="16" customFormat="1" ht="22.5" outlineLevel="1" x14ac:dyDescent="0.2">
      <c r="A45" s="20"/>
      <c r="B45" s="24" t="s">
        <v>58</v>
      </c>
      <c r="C45" s="96"/>
      <c r="D45" s="96">
        <v>0.47199999999999998</v>
      </c>
      <c r="E45" s="96">
        <v>0</v>
      </c>
      <c r="F45" s="96">
        <v>0</v>
      </c>
      <c r="G45" s="96">
        <v>0</v>
      </c>
      <c r="H45" s="96">
        <v>0</v>
      </c>
      <c r="I45" s="96">
        <v>0</v>
      </c>
      <c r="J45" s="96">
        <v>0</v>
      </c>
      <c r="K45" s="96">
        <v>0</v>
      </c>
      <c r="L45" s="96">
        <v>0.47199999999999998</v>
      </c>
      <c r="M45" s="96">
        <v>0</v>
      </c>
      <c r="N45" s="96">
        <v>0</v>
      </c>
      <c r="O45" s="96">
        <v>0</v>
      </c>
      <c r="P45" s="96">
        <v>0</v>
      </c>
      <c r="Q45" s="96">
        <v>0</v>
      </c>
      <c r="R45" s="96">
        <v>0.47199999999999998</v>
      </c>
      <c r="S45" s="96">
        <v>-0.47199999999999998</v>
      </c>
      <c r="T45" s="96">
        <v>-100</v>
      </c>
      <c r="U45" s="96"/>
      <c r="V45" s="96"/>
      <c r="W45" s="47"/>
    </row>
    <row r="46" spans="1:23" s="16" customFormat="1" outlineLevel="1" x14ac:dyDescent="0.2">
      <c r="A46" s="20"/>
      <c r="B46" s="24" t="s">
        <v>59</v>
      </c>
      <c r="C46" s="96"/>
      <c r="D46" s="96">
        <v>0.23599999999999999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0</v>
      </c>
      <c r="L46" s="96">
        <v>0.23599999999999999</v>
      </c>
      <c r="M46" s="96">
        <v>0</v>
      </c>
      <c r="N46" s="96">
        <v>0</v>
      </c>
      <c r="O46" s="96">
        <v>0</v>
      </c>
      <c r="P46" s="96">
        <v>0</v>
      </c>
      <c r="Q46" s="96">
        <v>0</v>
      </c>
      <c r="R46" s="96">
        <v>0.23599999999999999</v>
      </c>
      <c r="S46" s="96">
        <v>-0.23599999999999999</v>
      </c>
      <c r="T46" s="96">
        <v>-100</v>
      </c>
      <c r="U46" s="96"/>
      <c r="V46" s="96"/>
      <c r="W46" s="47"/>
    </row>
    <row r="47" spans="1:23" s="16" customFormat="1" outlineLevel="1" x14ac:dyDescent="0.2">
      <c r="A47" s="20"/>
      <c r="B47" s="24" t="s">
        <v>60</v>
      </c>
      <c r="C47" s="96"/>
      <c r="D47" s="96">
        <v>0.70799999999999996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0.70799999999999996</v>
      </c>
      <c r="M47" s="96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0.70799999999999996</v>
      </c>
      <c r="S47" s="96">
        <v>-0.70799999999999996</v>
      </c>
      <c r="T47" s="96">
        <v>-100</v>
      </c>
      <c r="U47" s="96"/>
      <c r="V47" s="96"/>
      <c r="W47" s="47"/>
    </row>
    <row r="48" spans="1:23" s="16" customFormat="1" outlineLevel="1" x14ac:dyDescent="0.2">
      <c r="A48" s="20"/>
      <c r="B48" s="24" t="s">
        <v>61</v>
      </c>
      <c r="C48" s="96"/>
      <c r="D48" s="96">
        <v>0.59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0.59</v>
      </c>
      <c r="M48" s="96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0.59</v>
      </c>
      <c r="S48" s="96">
        <v>-0.59</v>
      </c>
      <c r="T48" s="96">
        <v>-100</v>
      </c>
      <c r="U48" s="96"/>
      <c r="V48" s="96"/>
      <c r="W48" s="47"/>
    </row>
    <row r="49" spans="1:23" s="16" customFormat="1" outlineLevel="1" x14ac:dyDescent="0.2">
      <c r="A49" s="20"/>
      <c r="B49" s="24" t="s">
        <v>62</v>
      </c>
      <c r="C49" s="96"/>
      <c r="D49" s="96">
        <v>0</v>
      </c>
      <c r="E49" s="96">
        <v>0.22475723139999998</v>
      </c>
      <c r="F49" s="96">
        <v>0</v>
      </c>
      <c r="G49" s="96">
        <v>6.4427999999999999E-2</v>
      </c>
      <c r="H49" s="96">
        <v>0</v>
      </c>
      <c r="I49" s="96">
        <v>0.16032923139999997</v>
      </c>
      <c r="J49" s="96">
        <v>0</v>
      </c>
      <c r="K49" s="96">
        <v>0</v>
      </c>
      <c r="L49" s="96">
        <v>0</v>
      </c>
      <c r="M49" s="96">
        <v>0</v>
      </c>
      <c r="N49" s="96">
        <v>0.22475723139999998</v>
      </c>
      <c r="O49" s="96">
        <v>0</v>
      </c>
      <c r="P49" s="96">
        <v>0.22475723140000001</v>
      </c>
      <c r="Q49" s="96">
        <v>0</v>
      </c>
      <c r="R49" s="96">
        <v>-0.22475723139999998</v>
      </c>
      <c r="S49" s="96">
        <v>0.22475723139999998</v>
      </c>
      <c r="T49" s="96">
        <v>0</v>
      </c>
      <c r="U49" s="96"/>
      <c r="V49" s="96"/>
      <c r="W49" s="47"/>
    </row>
    <row r="50" spans="1:23" s="16" customFormat="1" outlineLevel="1" x14ac:dyDescent="0.2">
      <c r="A50" s="20"/>
      <c r="B50" s="24" t="s">
        <v>63</v>
      </c>
      <c r="C50" s="96"/>
      <c r="D50" s="96">
        <v>0</v>
      </c>
      <c r="E50" s="96">
        <v>1.3365823655999998</v>
      </c>
      <c r="F50" s="96">
        <v>0</v>
      </c>
      <c r="G50" s="96">
        <v>0</v>
      </c>
      <c r="H50" s="96">
        <v>0</v>
      </c>
      <c r="I50" s="96">
        <v>1.3365823655999998</v>
      </c>
      <c r="J50" s="96">
        <v>0</v>
      </c>
      <c r="K50" s="96">
        <v>0</v>
      </c>
      <c r="L50" s="96">
        <v>0</v>
      </c>
      <c r="M50" s="96">
        <v>0</v>
      </c>
      <c r="N50" s="96">
        <v>1.3365823655999998</v>
      </c>
      <c r="O50" s="96">
        <v>0</v>
      </c>
      <c r="P50" s="96">
        <v>1.3365823655999998</v>
      </c>
      <c r="Q50" s="96">
        <v>0</v>
      </c>
      <c r="R50" s="96">
        <v>-1.3365823655999998</v>
      </c>
      <c r="S50" s="96">
        <v>1.3365823655999998</v>
      </c>
      <c r="T50" s="96">
        <v>0</v>
      </c>
      <c r="U50" s="96"/>
      <c r="V50" s="96"/>
      <c r="W50" s="47"/>
    </row>
    <row r="51" spans="1:23" s="19" customFormat="1" ht="10.5" x14ac:dyDescent="0.2">
      <c r="A51" s="13" t="s">
        <v>64</v>
      </c>
      <c r="B51" s="18" t="s">
        <v>65</v>
      </c>
      <c r="C51" s="98"/>
      <c r="D51" s="98">
        <v>5.31</v>
      </c>
      <c r="E51" s="98">
        <v>0.58469805939999986</v>
      </c>
      <c r="F51" s="98">
        <v>0.54161999999999999</v>
      </c>
      <c r="G51" s="98">
        <v>0.58468999999999993</v>
      </c>
      <c r="H51" s="98">
        <v>0.63837999999999984</v>
      </c>
      <c r="I51" s="98">
        <v>8.0593999999500889E-6</v>
      </c>
      <c r="J51" s="98">
        <v>0.78587999999999991</v>
      </c>
      <c r="K51" s="98">
        <v>0</v>
      </c>
      <c r="L51" s="98">
        <v>3.3441200000000002</v>
      </c>
      <c r="M51" s="98">
        <v>0</v>
      </c>
      <c r="N51" s="98">
        <v>0.58469805939999986</v>
      </c>
      <c r="O51" s="98">
        <v>0</v>
      </c>
      <c r="P51" s="98">
        <v>0.58469805939999997</v>
      </c>
      <c r="Q51" s="98">
        <v>0</v>
      </c>
      <c r="R51" s="98">
        <v>4.7253019405999996</v>
      </c>
      <c r="S51" s="98">
        <v>-4.7253019405999996</v>
      </c>
      <c r="T51" s="98">
        <v>-88.988737111111107</v>
      </c>
      <c r="U51" s="98"/>
      <c r="V51" s="98"/>
      <c r="W51" s="46"/>
    </row>
    <row r="52" spans="1:23" s="19" customFormat="1" outlineLevel="1" x14ac:dyDescent="0.2">
      <c r="A52" s="13"/>
      <c r="B52" s="24" t="s">
        <v>66</v>
      </c>
      <c r="C52" s="98"/>
      <c r="D52" s="96">
        <v>5.31</v>
      </c>
      <c r="E52" s="96">
        <v>0</v>
      </c>
      <c r="F52" s="96">
        <v>0</v>
      </c>
      <c r="G52" s="96">
        <v>0</v>
      </c>
      <c r="H52" s="96">
        <v>0</v>
      </c>
      <c r="I52" s="96">
        <v>0</v>
      </c>
      <c r="J52" s="96">
        <v>0</v>
      </c>
      <c r="K52" s="96">
        <v>0</v>
      </c>
      <c r="L52" s="96">
        <v>5.31</v>
      </c>
      <c r="M52" s="96">
        <v>0</v>
      </c>
      <c r="N52" s="98">
        <v>0</v>
      </c>
      <c r="O52" s="98">
        <v>0</v>
      </c>
      <c r="P52" s="98">
        <v>0</v>
      </c>
      <c r="Q52" s="98">
        <v>0</v>
      </c>
      <c r="R52" s="98">
        <v>5.31</v>
      </c>
      <c r="S52" s="98">
        <v>-5.31</v>
      </c>
      <c r="T52" s="98">
        <v>-100</v>
      </c>
      <c r="U52" s="98"/>
      <c r="V52" s="98"/>
      <c r="W52" s="46"/>
    </row>
    <row r="53" spans="1:23" s="19" customFormat="1" ht="0.75" customHeight="1" outlineLevel="1" x14ac:dyDescent="0.2">
      <c r="A53" s="13"/>
      <c r="B53" s="24" t="s">
        <v>67</v>
      </c>
      <c r="C53" s="98"/>
      <c r="D53" s="96">
        <v>0</v>
      </c>
      <c r="E53" s="96">
        <v>0.58469805939999986</v>
      </c>
      <c r="F53" s="96">
        <v>0</v>
      </c>
      <c r="G53" s="96">
        <v>0.58468999999999993</v>
      </c>
      <c r="H53" s="96">
        <v>0</v>
      </c>
      <c r="I53" s="96">
        <v>8.0593999999500889E-6</v>
      </c>
      <c r="J53" s="96">
        <v>0</v>
      </c>
      <c r="K53" s="96">
        <v>0</v>
      </c>
      <c r="L53" s="96">
        <v>0</v>
      </c>
      <c r="M53" s="96">
        <v>0</v>
      </c>
      <c r="N53" s="98">
        <v>0.58469805939999986</v>
      </c>
      <c r="O53" s="98">
        <v>0</v>
      </c>
      <c r="P53" s="98">
        <v>0.58469805939999997</v>
      </c>
      <c r="Q53" s="98">
        <v>0</v>
      </c>
      <c r="R53" s="98">
        <v>-0.58469805939999986</v>
      </c>
      <c r="S53" s="98">
        <v>0.58469805939999986</v>
      </c>
      <c r="T53" s="98">
        <v>0</v>
      </c>
      <c r="U53" s="98"/>
      <c r="V53" s="98"/>
      <c r="W53" s="46"/>
    </row>
    <row r="54" spans="1:23" s="19" customFormat="1" ht="10.5" x14ac:dyDescent="0.2">
      <c r="A54" s="13" t="s">
        <v>68</v>
      </c>
      <c r="B54" s="18" t="s">
        <v>69</v>
      </c>
      <c r="C54" s="98"/>
      <c r="D54" s="98">
        <v>41.181999999999995</v>
      </c>
      <c r="E54" s="98">
        <v>0</v>
      </c>
      <c r="F54" s="98">
        <v>2.3895</v>
      </c>
      <c r="G54" s="98">
        <v>0</v>
      </c>
      <c r="H54" s="98">
        <v>0.67850000000000021</v>
      </c>
      <c r="I54" s="98">
        <v>0</v>
      </c>
      <c r="J54" s="98">
        <v>6.0935199999999989</v>
      </c>
      <c r="K54" s="98">
        <v>0</v>
      </c>
      <c r="L54" s="98">
        <v>32.020479999999999</v>
      </c>
      <c r="M54" s="98">
        <v>0</v>
      </c>
      <c r="N54" s="98">
        <v>0</v>
      </c>
      <c r="O54" s="98">
        <v>0</v>
      </c>
      <c r="P54" s="98">
        <v>0</v>
      </c>
      <c r="Q54" s="98">
        <v>0</v>
      </c>
      <c r="R54" s="98">
        <v>41.181999999999995</v>
      </c>
      <c r="S54" s="98">
        <v>-41.181999999999995</v>
      </c>
      <c r="T54" s="98">
        <v>-100</v>
      </c>
      <c r="U54" s="98"/>
      <c r="V54" s="98"/>
      <c r="W54" s="46"/>
    </row>
    <row r="55" spans="1:23" s="16" customFormat="1" outlineLevel="1" x14ac:dyDescent="0.2">
      <c r="A55" s="20"/>
      <c r="B55" s="24" t="s">
        <v>70</v>
      </c>
      <c r="C55" s="96"/>
      <c r="D55" s="96">
        <v>4.13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0</v>
      </c>
      <c r="L55" s="96">
        <v>4.13</v>
      </c>
      <c r="M55" s="96">
        <v>0</v>
      </c>
      <c r="N55" s="96">
        <v>0</v>
      </c>
      <c r="O55" s="96">
        <v>0</v>
      </c>
      <c r="P55" s="96">
        <v>0</v>
      </c>
      <c r="Q55" s="96">
        <v>0</v>
      </c>
      <c r="R55" s="96">
        <v>4.13</v>
      </c>
      <c r="S55" s="96">
        <v>-4.13</v>
      </c>
      <c r="T55" s="96">
        <v>-100</v>
      </c>
      <c r="U55" s="96"/>
      <c r="V55" s="96"/>
      <c r="W55" s="47"/>
    </row>
    <row r="56" spans="1:23" s="16" customFormat="1" outlineLevel="1" x14ac:dyDescent="0.2">
      <c r="A56" s="20"/>
      <c r="B56" s="24" t="s">
        <v>71</v>
      </c>
      <c r="C56" s="96"/>
      <c r="D56" s="96">
        <v>0.64900000000000002</v>
      </c>
      <c r="E56" s="96">
        <v>0</v>
      </c>
      <c r="F56" s="96">
        <v>0</v>
      </c>
      <c r="G56" s="96">
        <v>0</v>
      </c>
      <c r="H56" s="96">
        <v>0</v>
      </c>
      <c r="I56" s="96">
        <v>0</v>
      </c>
      <c r="J56" s="96">
        <v>0</v>
      </c>
      <c r="K56" s="96">
        <v>0</v>
      </c>
      <c r="L56" s="96">
        <v>0.64900000000000002</v>
      </c>
      <c r="M56" s="96">
        <v>0</v>
      </c>
      <c r="N56" s="96">
        <v>0</v>
      </c>
      <c r="O56" s="96">
        <v>0</v>
      </c>
      <c r="P56" s="96">
        <v>0</v>
      </c>
      <c r="Q56" s="96">
        <v>0</v>
      </c>
      <c r="R56" s="96">
        <v>0.64900000000000002</v>
      </c>
      <c r="S56" s="96">
        <v>-0.64900000000000002</v>
      </c>
      <c r="T56" s="96">
        <v>-100</v>
      </c>
      <c r="U56" s="96"/>
      <c r="V56" s="96"/>
      <c r="W56" s="47"/>
    </row>
    <row r="57" spans="1:23" s="16" customFormat="1" outlineLevel="1" x14ac:dyDescent="0.2">
      <c r="A57" s="20"/>
      <c r="B57" s="24" t="s">
        <v>72</v>
      </c>
      <c r="C57" s="96"/>
      <c r="D57" s="96">
        <v>0.35399999999999998</v>
      </c>
      <c r="E57" s="96">
        <v>0</v>
      </c>
      <c r="F57" s="96">
        <v>0</v>
      </c>
      <c r="G57" s="96">
        <v>0</v>
      </c>
      <c r="H57" s="96">
        <v>0</v>
      </c>
      <c r="I57" s="96">
        <v>0</v>
      </c>
      <c r="J57" s="96">
        <v>0</v>
      </c>
      <c r="K57" s="96">
        <v>0</v>
      </c>
      <c r="L57" s="96">
        <v>0.35399999999999998</v>
      </c>
      <c r="M57" s="96">
        <v>0</v>
      </c>
      <c r="N57" s="96">
        <v>0</v>
      </c>
      <c r="O57" s="96">
        <v>0</v>
      </c>
      <c r="P57" s="96">
        <v>0</v>
      </c>
      <c r="Q57" s="96">
        <v>0</v>
      </c>
      <c r="R57" s="96">
        <v>0.35399999999999998</v>
      </c>
      <c r="S57" s="96">
        <v>-0.35399999999999998</v>
      </c>
      <c r="T57" s="96">
        <v>-100</v>
      </c>
      <c r="U57" s="96"/>
      <c r="V57" s="96"/>
      <c r="W57" s="47"/>
    </row>
    <row r="58" spans="1:23" s="16" customFormat="1" outlineLevel="1" x14ac:dyDescent="0.2">
      <c r="A58" s="20"/>
      <c r="B58" s="24" t="s">
        <v>73</v>
      </c>
      <c r="C58" s="96"/>
      <c r="D58" s="96">
        <v>0.64900000000000002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0.64900000000000002</v>
      </c>
      <c r="M58" s="96">
        <v>0</v>
      </c>
      <c r="N58" s="96">
        <v>0</v>
      </c>
      <c r="O58" s="96">
        <v>0</v>
      </c>
      <c r="P58" s="96">
        <v>0</v>
      </c>
      <c r="Q58" s="96">
        <v>0</v>
      </c>
      <c r="R58" s="96">
        <v>0.64900000000000002</v>
      </c>
      <c r="S58" s="96">
        <v>-0.64900000000000002</v>
      </c>
      <c r="T58" s="96">
        <v>-100</v>
      </c>
      <c r="U58" s="96"/>
      <c r="V58" s="96"/>
      <c r="W58" s="47"/>
    </row>
    <row r="59" spans="1:23" s="16" customFormat="1" outlineLevel="1" x14ac:dyDescent="0.2">
      <c r="A59" s="20"/>
      <c r="B59" s="24" t="s">
        <v>74</v>
      </c>
      <c r="C59" s="96"/>
      <c r="D59" s="96">
        <v>0.70799999999999996</v>
      </c>
      <c r="E59" s="96">
        <v>0</v>
      </c>
      <c r="F59" s="96">
        <v>0</v>
      </c>
      <c r="G59" s="96">
        <v>0</v>
      </c>
      <c r="H59" s="96">
        <v>0</v>
      </c>
      <c r="I59" s="96">
        <v>0</v>
      </c>
      <c r="J59" s="96">
        <v>0</v>
      </c>
      <c r="K59" s="96">
        <v>0</v>
      </c>
      <c r="L59" s="96">
        <v>0.70799999999999996</v>
      </c>
      <c r="M59" s="96">
        <v>0</v>
      </c>
      <c r="N59" s="96">
        <v>0</v>
      </c>
      <c r="O59" s="96">
        <v>0</v>
      </c>
      <c r="P59" s="96">
        <v>0</v>
      </c>
      <c r="Q59" s="96">
        <v>0</v>
      </c>
      <c r="R59" s="96">
        <v>0.70799999999999996</v>
      </c>
      <c r="S59" s="96">
        <v>-0.70799999999999996</v>
      </c>
      <c r="T59" s="96">
        <v>-100</v>
      </c>
      <c r="U59" s="96"/>
      <c r="V59" s="96"/>
      <c r="W59" s="47"/>
    </row>
    <row r="60" spans="1:23" s="16" customFormat="1" outlineLevel="1" x14ac:dyDescent="0.2">
      <c r="A60" s="20"/>
      <c r="B60" s="24" t="s">
        <v>75</v>
      </c>
      <c r="C60" s="96"/>
      <c r="D60" s="96">
        <v>0.82599999999999996</v>
      </c>
      <c r="E60" s="96">
        <v>0</v>
      </c>
      <c r="F60" s="96">
        <v>0</v>
      </c>
      <c r="G60" s="96">
        <v>0</v>
      </c>
      <c r="H60" s="96">
        <v>0</v>
      </c>
      <c r="I60" s="96">
        <v>0</v>
      </c>
      <c r="J60" s="96">
        <v>0</v>
      </c>
      <c r="K60" s="96">
        <v>0</v>
      </c>
      <c r="L60" s="96">
        <v>0.82599999999999996</v>
      </c>
      <c r="M60" s="96">
        <v>0</v>
      </c>
      <c r="N60" s="96">
        <v>0</v>
      </c>
      <c r="O60" s="96">
        <v>0</v>
      </c>
      <c r="P60" s="96">
        <v>0</v>
      </c>
      <c r="Q60" s="96">
        <v>0</v>
      </c>
      <c r="R60" s="96">
        <v>0.82599999999999996</v>
      </c>
      <c r="S60" s="96">
        <v>-0.82599999999999996</v>
      </c>
      <c r="T60" s="96">
        <v>-100</v>
      </c>
      <c r="U60" s="96"/>
      <c r="V60" s="96"/>
      <c r="W60" s="47"/>
    </row>
    <row r="61" spans="1:23" s="16" customFormat="1" outlineLevel="1" x14ac:dyDescent="0.2">
      <c r="A61" s="20"/>
      <c r="B61" s="24" t="s">
        <v>76</v>
      </c>
      <c r="C61" s="96"/>
      <c r="D61" s="96">
        <v>0.82599999999999996</v>
      </c>
      <c r="E61" s="96">
        <v>0</v>
      </c>
      <c r="F61" s="96">
        <v>0</v>
      </c>
      <c r="G61" s="96">
        <v>0</v>
      </c>
      <c r="H61" s="96">
        <v>0</v>
      </c>
      <c r="I61" s="96">
        <v>0</v>
      </c>
      <c r="J61" s="96">
        <v>0</v>
      </c>
      <c r="K61" s="96">
        <v>0</v>
      </c>
      <c r="L61" s="96">
        <v>0.82599999999999996</v>
      </c>
      <c r="M61" s="96">
        <v>0</v>
      </c>
      <c r="N61" s="96">
        <v>0</v>
      </c>
      <c r="O61" s="96">
        <v>0</v>
      </c>
      <c r="P61" s="96">
        <v>0</v>
      </c>
      <c r="Q61" s="96">
        <v>0</v>
      </c>
      <c r="R61" s="96">
        <v>0.82599999999999996</v>
      </c>
      <c r="S61" s="96">
        <v>-0.82599999999999996</v>
      </c>
      <c r="T61" s="96">
        <v>-100</v>
      </c>
      <c r="U61" s="96"/>
      <c r="V61" s="96"/>
      <c r="W61" s="47"/>
    </row>
    <row r="62" spans="1:23" s="16" customFormat="1" outlineLevel="1" x14ac:dyDescent="0.2">
      <c r="A62" s="20"/>
      <c r="B62" s="24" t="s">
        <v>77</v>
      </c>
      <c r="C62" s="96"/>
      <c r="D62" s="96">
        <v>0.29499999999999998</v>
      </c>
      <c r="E62" s="96">
        <v>0</v>
      </c>
      <c r="F62" s="96">
        <v>0</v>
      </c>
      <c r="G62" s="96">
        <v>0</v>
      </c>
      <c r="H62" s="96">
        <v>0</v>
      </c>
      <c r="I62" s="96">
        <v>0</v>
      </c>
      <c r="J62" s="96">
        <v>0</v>
      </c>
      <c r="K62" s="96">
        <v>0</v>
      </c>
      <c r="L62" s="96">
        <v>0.29499999999999998</v>
      </c>
      <c r="M62" s="96">
        <v>0</v>
      </c>
      <c r="N62" s="96">
        <v>0</v>
      </c>
      <c r="O62" s="96">
        <v>0</v>
      </c>
      <c r="P62" s="96">
        <v>0</v>
      </c>
      <c r="Q62" s="96">
        <v>0</v>
      </c>
      <c r="R62" s="96">
        <v>0.29499999999999998</v>
      </c>
      <c r="S62" s="96">
        <v>-0.29499999999999998</v>
      </c>
      <c r="T62" s="96">
        <v>-100</v>
      </c>
      <c r="U62" s="96"/>
      <c r="V62" s="96"/>
      <c r="W62" s="47"/>
    </row>
    <row r="63" spans="1:23" s="16" customFormat="1" outlineLevel="1" x14ac:dyDescent="0.2">
      <c r="A63" s="20"/>
      <c r="B63" s="24" t="s">
        <v>78</v>
      </c>
      <c r="C63" s="96"/>
      <c r="D63" s="96">
        <v>0.29499999999999998</v>
      </c>
      <c r="E63" s="96">
        <v>0</v>
      </c>
      <c r="F63" s="96">
        <v>0</v>
      </c>
      <c r="G63" s="96">
        <v>0</v>
      </c>
      <c r="H63" s="96">
        <v>0</v>
      </c>
      <c r="I63" s="96">
        <v>0</v>
      </c>
      <c r="J63" s="96">
        <v>0</v>
      </c>
      <c r="K63" s="96">
        <v>0</v>
      </c>
      <c r="L63" s="96">
        <v>0.29499999999999998</v>
      </c>
      <c r="M63" s="96">
        <v>0</v>
      </c>
      <c r="N63" s="96">
        <v>0</v>
      </c>
      <c r="O63" s="96">
        <v>0</v>
      </c>
      <c r="P63" s="96">
        <v>0</v>
      </c>
      <c r="Q63" s="96">
        <v>0</v>
      </c>
      <c r="R63" s="96">
        <v>0.29499999999999998</v>
      </c>
      <c r="S63" s="96">
        <v>-0.29499999999999998</v>
      </c>
      <c r="T63" s="96">
        <v>-100</v>
      </c>
      <c r="U63" s="96"/>
      <c r="V63" s="96"/>
      <c r="W63" s="47"/>
    </row>
    <row r="64" spans="1:23" s="16" customFormat="1" outlineLevel="1" x14ac:dyDescent="0.2">
      <c r="A64" s="20"/>
      <c r="B64" s="24" t="s">
        <v>79</v>
      </c>
      <c r="C64" s="96"/>
      <c r="D64" s="96">
        <v>2.9499999999999997</v>
      </c>
      <c r="E64" s="96">
        <v>0</v>
      </c>
      <c r="F64" s="96">
        <v>0</v>
      </c>
      <c r="G64" s="96">
        <v>0</v>
      </c>
      <c r="H64" s="96">
        <v>0</v>
      </c>
      <c r="I64" s="96">
        <v>0</v>
      </c>
      <c r="J64" s="96">
        <v>0</v>
      </c>
      <c r="K64" s="96">
        <v>0</v>
      </c>
      <c r="L64" s="96">
        <v>2.9499999999999997</v>
      </c>
      <c r="M64" s="96">
        <v>0</v>
      </c>
      <c r="N64" s="96">
        <v>0</v>
      </c>
      <c r="O64" s="96">
        <v>0</v>
      </c>
      <c r="P64" s="96">
        <v>0</v>
      </c>
      <c r="Q64" s="96">
        <v>0</v>
      </c>
      <c r="R64" s="96">
        <v>2.9499999999999997</v>
      </c>
      <c r="S64" s="96">
        <v>-2.9499999999999997</v>
      </c>
      <c r="T64" s="96">
        <v>-100</v>
      </c>
      <c r="U64" s="96"/>
      <c r="V64" s="96"/>
      <c r="W64" s="47"/>
    </row>
    <row r="65" spans="1:23" s="16" customFormat="1" outlineLevel="1" x14ac:dyDescent="0.2">
      <c r="A65" s="20"/>
      <c r="B65" s="24" t="s">
        <v>80</v>
      </c>
      <c r="C65" s="96"/>
      <c r="D65" s="96">
        <v>8.85</v>
      </c>
      <c r="E65" s="96">
        <v>0</v>
      </c>
      <c r="F65" s="96">
        <v>0</v>
      </c>
      <c r="G65" s="96">
        <v>0</v>
      </c>
      <c r="H65" s="96">
        <v>0</v>
      </c>
      <c r="I65" s="96">
        <v>0</v>
      </c>
      <c r="J65" s="96">
        <v>0</v>
      </c>
      <c r="K65" s="96">
        <v>0</v>
      </c>
      <c r="L65" s="96">
        <v>8.85</v>
      </c>
      <c r="M65" s="96">
        <v>0</v>
      </c>
      <c r="N65" s="96">
        <v>0</v>
      </c>
      <c r="O65" s="96">
        <v>0</v>
      </c>
      <c r="P65" s="96">
        <v>0</v>
      </c>
      <c r="Q65" s="96">
        <v>0</v>
      </c>
      <c r="R65" s="96">
        <v>8.85</v>
      </c>
      <c r="S65" s="96">
        <v>-8.85</v>
      </c>
      <c r="T65" s="96">
        <v>-100</v>
      </c>
      <c r="U65" s="96"/>
      <c r="V65" s="96"/>
      <c r="W65" s="47"/>
    </row>
    <row r="66" spans="1:23" s="16" customFormat="1" outlineLevel="1" x14ac:dyDescent="0.2">
      <c r="A66" s="20"/>
      <c r="B66" s="24" t="s">
        <v>81</v>
      </c>
      <c r="C66" s="96"/>
      <c r="D66" s="96">
        <v>7.5519999999999996</v>
      </c>
      <c r="E66" s="96">
        <v>0</v>
      </c>
      <c r="F66" s="96">
        <v>0</v>
      </c>
      <c r="G66" s="96">
        <v>0</v>
      </c>
      <c r="H66" s="96">
        <v>0</v>
      </c>
      <c r="I66" s="96">
        <v>0</v>
      </c>
      <c r="J66" s="96">
        <v>0</v>
      </c>
      <c r="K66" s="96">
        <v>0</v>
      </c>
      <c r="L66" s="96">
        <v>7.5519999999999996</v>
      </c>
      <c r="M66" s="96">
        <v>0</v>
      </c>
      <c r="N66" s="96">
        <v>0</v>
      </c>
      <c r="O66" s="96">
        <v>0</v>
      </c>
      <c r="P66" s="96">
        <v>0</v>
      </c>
      <c r="Q66" s="96">
        <v>0</v>
      </c>
      <c r="R66" s="96">
        <v>7.5519999999999996</v>
      </c>
      <c r="S66" s="96">
        <v>-7.5519999999999996</v>
      </c>
      <c r="T66" s="96">
        <v>-100</v>
      </c>
      <c r="U66" s="96"/>
      <c r="V66" s="96"/>
      <c r="W66" s="47"/>
    </row>
    <row r="67" spans="1:23" s="16" customFormat="1" outlineLevel="1" x14ac:dyDescent="0.2">
      <c r="A67" s="20"/>
      <c r="B67" s="24" t="s">
        <v>82</v>
      </c>
      <c r="C67" s="96"/>
      <c r="D67" s="96">
        <v>3.6579999999999999</v>
      </c>
      <c r="E67" s="96">
        <v>0</v>
      </c>
      <c r="F67" s="96">
        <v>0</v>
      </c>
      <c r="G67" s="96">
        <v>0</v>
      </c>
      <c r="H67" s="96">
        <v>0</v>
      </c>
      <c r="I67" s="96">
        <v>0</v>
      </c>
      <c r="J67" s="96">
        <v>0</v>
      </c>
      <c r="K67" s="96">
        <v>0</v>
      </c>
      <c r="L67" s="96">
        <v>3.6579999999999999</v>
      </c>
      <c r="M67" s="96">
        <v>0</v>
      </c>
      <c r="N67" s="96">
        <v>0</v>
      </c>
      <c r="O67" s="96">
        <v>0</v>
      </c>
      <c r="P67" s="96">
        <v>0</v>
      </c>
      <c r="Q67" s="96">
        <v>0</v>
      </c>
      <c r="R67" s="96">
        <v>3.6579999999999999</v>
      </c>
      <c r="S67" s="96">
        <v>-3.6579999999999999</v>
      </c>
      <c r="T67" s="96">
        <v>-100</v>
      </c>
      <c r="U67" s="96"/>
      <c r="V67" s="96"/>
      <c r="W67" s="47"/>
    </row>
    <row r="68" spans="1:23" s="16" customFormat="1" outlineLevel="1" x14ac:dyDescent="0.2">
      <c r="A68" s="89"/>
      <c r="B68" s="27" t="s">
        <v>83</v>
      </c>
      <c r="C68" s="96"/>
      <c r="D68" s="96">
        <v>9.44</v>
      </c>
      <c r="E68" s="96">
        <v>0</v>
      </c>
      <c r="F68" s="96">
        <v>0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9.44</v>
      </c>
      <c r="M68" s="96">
        <v>0</v>
      </c>
      <c r="N68" s="96">
        <v>0</v>
      </c>
      <c r="O68" s="96">
        <v>0</v>
      </c>
      <c r="P68" s="96">
        <v>0</v>
      </c>
      <c r="Q68" s="96">
        <v>0</v>
      </c>
      <c r="R68" s="96">
        <v>9.44</v>
      </c>
      <c r="S68" s="96">
        <v>-9.44</v>
      </c>
      <c r="T68" s="96">
        <v>-100</v>
      </c>
      <c r="U68" s="96"/>
      <c r="V68" s="96"/>
      <c r="W68" s="47"/>
    </row>
    <row r="69" spans="1:23" s="16" customFormat="1" ht="48.75" customHeight="1" x14ac:dyDescent="0.2">
      <c r="A69" s="13" t="s">
        <v>84</v>
      </c>
      <c r="B69" s="14" t="s">
        <v>85</v>
      </c>
      <c r="C69" s="98"/>
      <c r="D69" s="98">
        <v>8.5017347999999995</v>
      </c>
      <c r="E69" s="98">
        <v>115.04316402400001</v>
      </c>
      <c r="F69" s="98">
        <v>0</v>
      </c>
      <c r="G69" s="98">
        <v>16.698888</v>
      </c>
      <c r="H69" s="98">
        <v>0</v>
      </c>
      <c r="I69" s="98">
        <v>48.068908316399984</v>
      </c>
      <c r="J69" s="98">
        <v>0</v>
      </c>
      <c r="K69" s="98">
        <v>0</v>
      </c>
      <c r="L69" s="98">
        <v>8.5017347999999995</v>
      </c>
      <c r="M69" s="98">
        <v>50.275367707600026</v>
      </c>
      <c r="N69" s="98">
        <v>115.04316402400001</v>
      </c>
      <c r="O69" s="98">
        <v>50.275367707600026</v>
      </c>
      <c r="P69" s="98">
        <v>101.0234770334</v>
      </c>
      <c r="Q69" s="98">
        <v>36.255680717000018</v>
      </c>
      <c r="R69" s="98">
        <v>-106.54142922400001</v>
      </c>
      <c r="S69" s="98">
        <v>106.54142922400001</v>
      </c>
      <c r="T69" s="98">
        <v>1253.172813906169</v>
      </c>
      <c r="U69" s="98"/>
      <c r="V69" s="98"/>
      <c r="W69" s="101" t="s">
        <v>221</v>
      </c>
    </row>
    <row r="70" spans="1:23" s="19" customFormat="1" ht="10.5" x14ac:dyDescent="0.2">
      <c r="A70" s="13" t="s">
        <v>86</v>
      </c>
      <c r="B70" s="18" t="s">
        <v>87</v>
      </c>
      <c r="C70" s="98"/>
      <c r="D70" s="98">
        <v>11.822419999999999</v>
      </c>
      <c r="E70" s="98">
        <v>11.237558085799998</v>
      </c>
      <c r="F70" s="98">
        <v>0</v>
      </c>
      <c r="G70" s="98">
        <v>1.946882</v>
      </c>
      <c r="H70" s="98">
        <v>0.70799999999999996</v>
      </c>
      <c r="I70" s="98">
        <v>4.0095687280000005</v>
      </c>
      <c r="J70" s="98">
        <v>1.7487599999999999</v>
      </c>
      <c r="K70" s="98">
        <v>3.1878513255999992</v>
      </c>
      <c r="L70" s="98">
        <v>9.3656599999999983</v>
      </c>
      <c r="M70" s="98">
        <v>2.0932560321999993</v>
      </c>
      <c r="N70" s="98">
        <v>11.237558085799998</v>
      </c>
      <c r="O70" s="98">
        <v>2.0932560321999993</v>
      </c>
      <c r="P70" s="98">
        <v>11.2375580858</v>
      </c>
      <c r="Q70" s="98">
        <v>2.0932560322000002</v>
      </c>
      <c r="R70" s="98">
        <v>0.58486191419999978</v>
      </c>
      <c r="S70" s="98">
        <v>-0.58486191420000111</v>
      </c>
      <c r="T70" s="98">
        <v>-4.9470574907675484</v>
      </c>
      <c r="U70" s="98"/>
      <c r="V70" s="98"/>
      <c r="W70" s="46"/>
    </row>
    <row r="71" spans="1:23" s="19" customFormat="1" ht="10.5" x14ac:dyDescent="0.2">
      <c r="A71" s="13" t="s">
        <v>88</v>
      </c>
      <c r="B71" s="18" t="s">
        <v>89</v>
      </c>
      <c r="C71" s="98"/>
      <c r="D71" s="98">
        <v>3.9400199999999996</v>
      </c>
      <c r="E71" s="98">
        <v>10.773540195799999</v>
      </c>
      <c r="F71" s="98">
        <v>0</v>
      </c>
      <c r="G71" s="98">
        <v>1.946882</v>
      </c>
      <c r="H71" s="98">
        <v>0.59</v>
      </c>
      <c r="I71" s="98">
        <v>3.6961878326000006</v>
      </c>
      <c r="J71" s="98">
        <v>0.58291999999999999</v>
      </c>
      <c r="K71" s="98">
        <v>3.048056300799999</v>
      </c>
      <c r="L71" s="98">
        <v>2.7670999999999997</v>
      </c>
      <c r="M71" s="98">
        <v>2.0824140623999994</v>
      </c>
      <c r="N71" s="98">
        <v>10.773540195799999</v>
      </c>
      <c r="O71" s="98">
        <v>2.0824140623999994</v>
      </c>
      <c r="P71" s="98">
        <v>10.773540195800001</v>
      </c>
      <c r="Q71" s="98">
        <v>2.0824140624000003</v>
      </c>
      <c r="R71" s="98">
        <v>-6.8335201958000003</v>
      </c>
      <c r="S71" s="98">
        <v>6.8335201957999994</v>
      </c>
      <c r="T71" s="98">
        <v>173.4387184785864</v>
      </c>
      <c r="U71" s="98"/>
      <c r="V71" s="98"/>
      <c r="W71" s="46"/>
    </row>
    <row r="72" spans="1:23" s="16" customFormat="1" ht="22.5" outlineLevel="1" x14ac:dyDescent="0.2">
      <c r="A72" s="20"/>
      <c r="B72" s="24" t="s">
        <v>90</v>
      </c>
      <c r="C72" s="96"/>
      <c r="D72" s="96">
        <v>1.67442</v>
      </c>
      <c r="E72" s="96">
        <v>0.14547199299999999</v>
      </c>
      <c r="F72" s="96">
        <v>0</v>
      </c>
      <c r="G72" s="96">
        <v>0</v>
      </c>
      <c r="H72" s="96">
        <v>0</v>
      </c>
      <c r="I72" s="96">
        <v>5.4988000000000002E-2</v>
      </c>
      <c r="J72" s="96">
        <v>0.24779999999999996</v>
      </c>
      <c r="K72" s="96">
        <v>0</v>
      </c>
      <c r="L72" s="96">
        <v>1.42662</v>
      </c>
      <c r="M72" s="96">
        <v>9.0483992999999985E-2</v>
      </c>
      <c r="N72" s="96">
        <v>0.14547199299999999</v>
      </c>
      <c r="O72" s="96">
        <v>9.0483992999999985E-2</v>
      </c>
      <c r="P72" s="96">
        <v>0.14547199299999999</v>
      </c>
      <c r="Q72" s="96">
        <v>9.0483993000000013E-2</v>
      </c>
      <c r="R72" s="96">
        <v>1.5289480069999999</v>
      </c>
      <c r="S72" s="96">
        <v>-1.5289480070000001</v>
      </c>
      <c r="T72" s="96">
        <v>-91.312096546863984</v>
      </c>
      <c r="U72" s="96"/>
      <c r="V72" s="96"/>
      <c r="W72" s="47"/>
    </row>
    <row r="73" spans="1:23" s="16" customFormat="1" ht="22.5" outlineLevel="1" x14ac:dyDescent="0.2">
      <c r="A73" s="20"/>
      <c r="B73" s="24" t="s">
        <v>91</v>
      </c>
      <c r="C73" s="96"/>
      <c r="D73" s="96">
        <v>2.2655999999999996</v>
      </c>
      <c r="E73" s="96">
        <v>10.628068202799998</v>
      </c>
      <c r="F73" s="96">
        <v>0</v>
      </c>
      <c r="G73" s="96">
        <v>1.946882</v>
      </c>
      <c r="H73" s="96">
        <v>0.59</v>
      </c>
      <c r="I73" s="96">
        <v>3.6411998326000004</v>
      </c>
      <c r="J73" s="96">
        <v>0.33512000000000003</v>
      </c>
      <c r="K73" s="96">
        <v>3.048056300799999</v>
      </c>
      <c r="L73" s="96">
        <v>1.3404799999999997</v>
      </c>
      <c r="M73" s="96">
        <v>1.9919300693999993</v>
      </c>
      <c r="N73" s="96">
        <v>10.628068202799998</v>
      </c>
      <c r="O73" s="96">
        <v>1.9919300693999993</v>
      </c>
      <c r="P73" s="96">
        <v>10.628068202800002</v>
      </c>
      <c r="Q73" s="96">
        <v>1.9919300694000013</v>
      </c>
      <c r="R73" s="96">
        <v>-8.3624682027999988</v>
      </c>
      <c r="S73" s="96">
        <v>8.3624682027999988</v>
      </c>
      <c r="T73" s="96">
        <v>369.10611770833333</v>
      </c>
      <c r="U73" s="96"/>
      <c r="V73" s="96"/>
      <c r="W73" s="47"/>
    </row>
    <row r="74" spans="1:23" s="19" customFormat="1" x14ac:dyDescent="0.2">
      <c r="A74" s="13" t="s">
        <v>92</v>
      </c>
      <c r="B74" s="18" t="s">
        <v>93</v>
      </c>
      <c r="C74" s="98"/>
      <c r="D74" s="98">
        <v>7.8823999999999996</v>
      </c>
      <c r="E74" s="98">
        <v>0.46401788999999999</v>
      </c>
      <c r="F74" s="96">
        <v>0</v>
      </c>
      <c r="G74" s="98">
        <v>0</v>
      </c>
      <c r="H74" s="98">
        <v>0.11799999999999999</v>
      </c>
      <c r="I74" s="98">
        <v>0.31338089539999997</v>
      </c>
      <c r="J74" s="98">
        <v>1.16584</v>
      </c>
      <c r="K74" s="98">
        <v>0.1397950248</v>
      </c>
      <c r="L74" s="98">
        <v>6.5985599999999991</v>
      </c>
      <c r="M74" s="98">
        <v>1.0841969800000031E-2</v>
      </c>
      <c r="N74" s="98">
        <v>0.46401788999999999</v>
      </c>
      <c r="O74" s="98">
        <v>1.0841969800000031E-2</v>
      </c>
      <c r="P74" s="98">
        <v>0.46401788999999999</v>
      </c>
      <c r="Q74" s="98">
        <v>1.0841969800000031E-2</v>
      </c>
      <c r="R74" s="98">
        <v>7.4183821099999996</v>
      </c>
      <c r="S74" s="98">
        <v>-7.4183821099999996</v>
      </c>
      <c r="T74" s="98">
        <v>-94.113241017964071</v>
      </c>
      <c r="U74" s="98"/>
      <c r="V74" s="98"/>
      <c r="W74" s="46"/>
    </row>
    <row r="75" spans="1:23" s="16" customFormat="1" ht="22.5" outlineLevel="1" x14ac:dyDescent="0.2">
      <c r="A75" s="20"/>
      <c r="B75" s="24" t="s">
        <v>94</v>
      </c>
      <c r="C75" s="98"/>
      <c r="D75" s="96">
        <v>2.36</v>
      </c>
      <c r="E75" s="96">
        <v>0</v>
      </c>
      <c r="F75" s="96">
        <v>0</v>
      </c>
      <c r="G75" s="96">
        <v>0</v>
      </c>
      <c r="H75" s="96">
        <v>0</v>
      </c>
      <c r="I75" s="96">
        <v>0</v>
      </c>
      <c r="J75" s="96">
        <v>0</v>
      </c>
      <c r="K75" s="96">
        <v>0</v>
      </c>
      <c r="L75" s="96">
        <v>2.36</v>
      </c>
      <c r="M75" s="96">
        <v>0</v>
      </c>
      <c r="N75" s="96">
        <v>0</v>
      </c>
      <c r="O75" s="96">
        <v>0</v>
      </c>
      <c r="P75" s="96">
        <v>0</v>
      </c>
      <c r="Q75" s="96">
        <v>0</v>
      </c>
      <c r="R75" s="96">
        <v>2.36</v>
      </c>
      <c r="S75" s="96">
        <v>-2.36</v>
      </c>
      <c r="T75" s="96">
        <v>-100</v>
      </c>
      <c r="U75" s="96"/>
      <c r="V75" s="96"/>
      <c r="W75" s="47"/>
    </row>
    <row r="76" spans="1:23" s="16" customFormat="1" outlineLevel="1" x14ac:dyDescent="0.2">
      <c r="A76" s="20"/>
      <c r="B76" s="24" t="s">
        <v>95</v>
      </c>
      <c r="C76" s="98"/>
      <c r="D76" s="96">
        <v>0.94399999999999995</v>
      </c>
      <c r="E76" s="96">
        <v>0</v>
      </c>
      <c r="F76" s="96">
        <v>0</v>
      </c>
      <c r="G76" s="96">
        <v>0</v>
      </c>
      <c r="H76" s="96">
        <v>0</v>
      </c>
      <c r="I76" s="96">
        <v>0</v>
      </c>
      <c r="J76" s="96">
        <v>0</v>
      </c>
      <c r="K76" s="96">
        <v>0</v>
      </c>
      <c r="L76" s="96">
        <v>0.94399999999999995</v>
      </c>
      <c r="M76" s="96">
        <v>0</v>
      </c>
      <c r="N76" s="96">
        <v>0</v>
      </c>
      <c r="O76" s="96">
        <v>0</v>
      </c>
      <c r="P76" s="96">
        <v>0</v>
      </c>
      <c r="Q76" s="96">
        <v>0</v>
      </c>
      <c r="R76" s="96">
        <v>0.94399999999999995</v>
      </c>
      <c r="S76" s="96">
        <v>-0.94399999999999995</v>
      </c>
      <c r="T76" s="96">
        <v>-100</v>
      </c>
      <c r="U76" s="96"/>
      <c r="V76" s="96"/>
      <c r="W76" s="47"/>
    </row>
    <row r="77" spans="1:23" s="16" customFormat="1" ht="22.5" outlineLevel="1" x14ac:dyDescent="0.2">
      <c r="A77" s="20"/>
      <c r="B77" s="24" t="s">
        <v>96</v>
      </c>
      <c r="C77" s="98"/>
      <c r="D77" s="96">
        <v>1.77</v>
      </c>
      <c r="E77" s="96">
        <v>0</v>
      </c>
      <c r="F77" s="96">
        <v>0</v>
      </c>
      <c r="G77" s="96">
        <v>0</v>
      </c>
      <c r="H77" s="96">
        <v>0</v>
      </c>
      <c r="I77" s="96">
        <v>0</v>
      </c>
      <c r="J77" s="96">
        <v>0</v>
      </c>
      <c r="K77" s="96">
        <v>0</v>
      </c>
      <c r="L77" s="96">
        <v>1.77</v>
      </c>
      <c r="M77" s="96">
        <v>0</v>
      </c>
      <c r="N77" s="96">
        <v>0</v>
      </c>
      <c r="O77" s="96">
        <v>0</v>
      </c>
      <c r="P77" s="96">
        <v>0</v>
      </c>
      <c r="Q77" s="96">
        <v>0</v>
      </c>
      <c r="R77" s="96">
        <v>1.77</v>
      </c>
      <c r="S77" s="96">
        <v>-1.77</v>
      </c>
      <c r="T77" s="96">
        <v>-100</v>
      </c>
      <c r="U77" s="96"/>
      <c r="V77" s="96"/>
      <c r="W77" s="47"/>
    </row>
    <row r="78" spans="1:23" s="16" customFormat="1" outlineLevel="1" x14ac:dyDescent="0.2">
      <c r="A78" s="20"/>
      <c r="B78" s="24" t="s">
        <v>97</v>
      </c>
      <c r="C78" s="98"/>
      <c r="D78" s="96">
        <v>1.1563999999999999</v>
      </c>
      <c r="E78" s="96">
        <v>0</v>
      </c>
      <c r="F78" s="96">
        <v>0</v>
      </c>
      <c r="G78" s="96">
        <v>0</v>
      </c>
      <c r="H78" s="96">
        <v>0</v>
      </c>
      <c r="I78" s="96">
        <v>0</v>
      </c>
      <c r="J78" s="96">
        <v>0</v>
      </c>
      <c r="K78" s="96">
        <v>0</v>
      </c>
      <c r="L78" s="96">
        <v>1.1563999999999999</v>
      </c>
      <c r="M78" s="96">
        <v>0</v>
      </c>
      <c r="N78" s="96">
        <v>0</v>
      </c>
      <c r="O78" s="96">
        <v>0</v>
      </c>
      <c r="P78" s="96">
        <v>0</v>
      </c>
      <c r="Q78" s="96">
        <v>0</v>
      </c>
      <c r="R78" s="96">
        <v>1.1563999999999999</v>
      </c>
      <c r="S78" s="96">
        <v>-1.1563999999999999</v>
      </c>
      <c r="T78" s="96">
        <v>-100</v>
      </c>
      <c r="U78" s="96"/>
      <c r="V78" s="96"/>
      <c r="W78" s="47"/>
    </row>
    <row r="79" spans="1:23" s="16" customFormat="1" outlineLevel="1" x14ac:dyDescent="0.2">
      <c r="A79" s="20"/>
      <c r="B79" s="24" t="s">
        <v>98</v>
      </c>
      <c r="C79" s="98"/>
      <c r="D79" s="96">
        <v>0.59</v>
      </c>
      <c r="E79" s="96">
        <v>0</v>
      </c>
      <c r="F79" s="96">
        <v>0</v>
      </c>
      <c r="G79" s="96">
        <v>0</v>
      </c>
      <c r="H79" s="96">
        <v>0</v>
      </c>
      <c r="I79" s="96">
        <v>0</v>
      </c>
      <c r="J79" s="96">
        <v>0</v>
      </c>
      <c r="K79" s="96">
        <v>0</v>
      </c>
      <c r="L79" s="96">
        <v>0.59</v>
      </c>
      <c r="M79" s="96">
        <v>0</v>
      </c>
      <c r="N79" s="96">
        <v>0</v>
      </c>
      <c r="O79" s="96">
        <v>0</v>
      </c>
      <c r="P79" s="96">
        <v>0</v>
      </c>
      <c r="Q79" s="96">
        <v>0</v>
      </c>
      <c r="R79" s="96">
        <v>0.59</v>
      </c>
      <c r="S79" s="96">
        <v>-0.59</v>
      </c>
      <c r="T79" s="96">
        <v>-100</v>
      </c>
      <c r="U79" s="96"/>
      <c r="V79" s="96"/>
      <c r="W79" s="47"/>
    </row>
    <row r="80" spans="1:23" s="16" customFormat="1" outlineLevel="1" x14ac:dyDescent="0.2">
      <c r="A80" s="20"/>
      <c r="B80" s="24" t="s">
        <v>99</v>
      </c>
      <c r="C80" s="98"/>
      <c r="D80" s="96">
        <v>1.0620000000000001</v>
      </c>
      <c r="E80" s="96">
        <v>0</v>
      </c>
      <c r="F80" s="96">
        <v>0</v>
      </c>
      <c r="G80" s="96">
        <v>0</v>
      </c>
      <c r="H80" s="96">
        <v>0</v>
      </c>
      <c r="I80" s="96">
        <v>0</v>
      </c>
      <c r="J80" s="96">
        <v>0</v>
      </c>
      <c r="K80" s="96">
        <v>0</v>
      </c>
      <c r="L80" s="96">
        <v>1.0620000000000001</v>
      </c>
      <c r="M80" s="96">
        <v>0</v>
      </c>
      <c r="N80" s="96">
        <v>0</v>
      </c>
      <c r="O80" s="96">
        <v>0</v>
      </c>
      <c r="P80" s="96">
        <v>0</v>
      </c>
      <c r="Q80" s="96">
        <v>0</v>
      </c>
      <c r="R80" s="96">
        <v>1.0620000000000001</v>
      </c>
      <c r="S80" s="96">
        <v>-1.0620000000000001</v>
      </c>
      <c r="T80" s="96">
        <v>-100</v>
      </c>
      <c r="U80" s="96"/>
      <c r="V80" s="96"/>
      <c r="W80" s="47"/>
    </row>
    <row r="81" spans="1:23" s="19" customFormat="1" x14ac:dyDescent="0.2">
      <c r="A81" s="13" t="s">
        <v>100</v>
      </c>
      <c r="B81" s="18" t="s">
        <v>101</v>
      </c>
      <c r="C81" s="98"/>
      <c r="D81" s="98">
        <v>0</v>
      </c>
      <c r="E81" s="96">
        <v>0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v>0</v>
      </c>
      <c r="N81" s="96">
        <v>0</v>
      </c>
      <c r="O81" s="98">
        <v>0</v>
      </c>
      <c r="P81" s="98">
        <v>0</v>
      </c>
      <c r="Q81" s="98">
        <v>0</v>
      </c>
      <c r="R81" s="98">
        <v>0</v>
      </c>
      <c r="S81" s="98">
        <v>0</v>
      </c>
      <c r="T81" s="98">
        <v>0</v>
      </c>
      <c r="U81" s="98"/>
      <c r="V81" s="98"/>
      <c r="W81" s="46"/>
    </row>
    <row r="82" spans="1:23" s="19" customFormat="1" ht="21" x14ac:dyDescent="0.2">
      <c r="A82" s="13" t="s">
        <v>102</v>
      </c>
      <c r="B82" s="18" t="s">
        <v>103</v>
      </c>
      <c r="C82" s="98"/>
      <c r="D82" s="98">
        <v>11.739819999999998</v>
      </c>
      <c r="E82" s="98">
        <v>0.69280525799999992</v>
      </c>
      <c r="F82" s="98">
        <v>1.8880000000000001E-2</v>
      </c>
      <c r="G82" s="98">
        <v>0.55459999999999998</v>
      </c>
      <c r="H82" s="98">
        <v>0</v>
      </c>
      <c r="I82" s="98">
        <v>0.17906500000000009</v>
      </c>
      <c r="J82" s="98">
        <v>1.7369599999999998</v>
      </c>
      <c r="K82" s="98">
        <v>-4.0859742000000143E-2</v>
      </c>
      <c r="L82" s="98">
        <v>9.983979999999999</v>
      </c>
      <c r="M82" s="98">
        <v>3.2751579226442116E-17</v>
      </c>
      <c r="N82" s="98">
        <v>0.69280525799999992</v>
      </c>
      <c r="O82" s="98">
        <v>3.2751579226442116E-17</v>
      </c>
      <c r="P82" s="98">
        <v>0.73640022819999995</v>
      </c>
      <c r="Q82" s="98">
        <v>4.3594970200000041E-2</v>
      </c>
      <c r="R82" s="98">
        <v>11.047014741999998</v>
      </c>
      <c r="S82" s="98">
        <v>-11.047014741999998</v>
      </c>
      <c r="T82" s="98">
        <v>-94.098672228364663</v>
      </c>
      <c r="U82" s="98"/>
      <c r="V82" s="98"/>
      <c r="W82" s="46"/>
    </row>
    <row r="83" spans="1:23" s="19" customFormat="1" ht="31.5" x14ac:dyDescent="0.2">
      <c r="A83" s="13" t="s">
        <v>104</v>
      </c>
      <c r="B83" s="18" t="s">
        <v>105</v>
      </c>
      <c r="C83" s="98"/>
      <c r="D83" s="98">
        <v>8.199819999999999</v>
      </c>
      <c r="E83" s="96">
        <v>0.21794539819999997</v>
      </c>
      <c r="F83" s="98">
        <v>1.8880000000000001E-2</v>
      </c>
      <c r="G83" s="98">
        <v>0.55459999999999998</v>
      </c>
      <c r="H83" s="98">
        <v>0</v>
      </c>
      <c r="I83" s="98">
        <v>0.12735740000000009</v>
      </c>
      <c r="J83" s="98">
        <v>1.2130399999999999</v>
      </c>
      <c r="K83" s="98">
        <v>-0.46401200180000007</v>
      </c>
      <c r="L83" s="98">
        <v>6.9679000000000002</v>
      </c>
      <c r="M83" s="98">
        <v>0</v>
      </c>
      <c r="N83" s="98">
        <v>0.21794539819999997</v>
      </c>
      <c r="O83" s="98">
        <v>0</v>
      </c>
      <c r="P83" s="98">
        <v>0.2615403684</v>
      </c>
      <c r="Q83" s="98">
        <v>4.3594970200000006E-2</v>
      </c>
      <c r="R83" s="98">
        <v>7.9818746017999995</v>
      </c>
      <c r="S83" s="98">
        <v>-7.9818746017999986</v>
      </c>
      <c r="T83" s="98">
        <v>-97.342070945459781</v>
      </c>
      <c r="U83" s="98"/>
      <c r="V83" s="98"/>
      <c r="W83" s="46"/>
    </row>
    <row r="84" spans="1:23" s="19" customFormat="1" x14ac:dyDescent="0.2">
      <c r="A84" s="13" t="s">
        <v>106</v>
      </c>
      <c r="B84" s="18" t="s">
        <v>107</v>
      </c>
      <c r="C84" s="98"/>
      <c r="D84" s="98">
        <v>3.54</v>
      </c>
      <c r="E84" s="96">
        <v>0.47485985979999995</v>
      </c>
      <c r="F84" s="98">
        <v>0</v>
      </c>
      <c r="G84" s="98">
        <v>0</v>
      </c>
      <c r="H84" s="98">
        <v>0</v>
      </c>
      <c r="I84" s="98">
        <v>5.1707599999999992E-2</v>
      </c>
      <c r="J84" s="98">
        <v>0.52391999999999994</v>
      </c>
      <c r="K84" s="98">
        <v>0.42315225979999993</v>
      </c>
      <c r="L84" s="98">
        <v>3.0160800000000001</v>
      </c>
      <c r="M84" s="98">
        <v>3.2751579226442116E-17</v>
      </c>
      <c r="N84" s="98">
        <v>0.47485985979999995</v>
      </c>
      <c r="O84" s="98">
        <v>3.2751579226442116E-17</v>
      </c>
      <c r="P84" s="98">
        <v>0.47485985979999995</v>
      </c>
      <c r="Q84" s="98">
        <v>3.2751579226442116E-17</v>
      </c>
      <c r="R84" s="98">
        <v>3.0651401402000005</v>
      </c>
      <c r="S84" s="98">
        <v>-3.0651401402</v>
      </c>
      <c r="T84" s="98">
        <v>-86.585879666666671</v>
      </c>
      <c r="U84" s="98"/>
      <c r="V84" s="98"/>
      <c r="W84" s="46"/>
    </row>
    <row r="85" spans="1:23" s="19" customFormat="1" ht="21" x14ac:dyDescent="0.2">
      <c r="A85" s="13" t="s">
        <v>108</v>
      </c>
      <c r="B85" s="18" t="s">
        <v>109</v>
      </c>
      <c r="C85" s="98"/>
      <c r="D85" s="98">
        <v>9.4753999999999987</v>
      </c>
      <c r="E85" s="98">
        <v>0</v>
      </c>
      <c r="F85" s="96">
        <v>0</v>
      </c>
      <c r="G85" s="98">
        <v>0</v>
      </c>
      <c r="H85" s="98">
        <v>0</v>
      </c>
      <c r="I85" s="98">
        <v>0</v>
      </c>
      <c r="J85" s="98">
        <v>1.4018399999999998</v>
      </c>
      <c r="K85" s="98">
        <v>0</v>
      </c>
      <c r="L85" s="98">
        <v>8.0735599999999987</v>
      </c>
      <c r="M85" s="98">
        <v>0</v>
      </c>
      <c r="N85" s="98">
        <v>0</v>
      </c>
      <c r="O85" s="98">
        <v>0</v>
      </c>
      <c r="P85" s="98">
        <v>0</v>
      </c>
      <c r="Q85" s="98">
        <v>0</v>
      </c>
      <c r="R85" s="98">
        <v>9.4753999999999987</v>
      </c>
      <c r="S85" s="98">
        <v>-9.4753999999999987</v>
      </c>
      <c r="T85" s="98">
        <v>-100</v>
      </c>
      <c r="U85" s="98"/>
      <c r="V85" s="98"/>
      <c r="W85" s="46"/>
    </row>
    <row r="86" spans="1:23" s="16" customFormat="1" x14ac:dyDescent="0.2">
      <c r="A86" s="20"/>
      <c r="B86" s="24" t="s">
        <v>110</v>
      </c>
      <c r="C86" s="96"/>
      <c r="D86" s="96">
        <v>0.70799999999999996</v>
      </c>
      <c r="E86" s="96">
        <v>0</v>
      </c>
      <c r="F86" s="96">
        <v>0</v>
      </c>
      <c r="G86" s="96">
        <v>0</v>
      </c>
      <c r="H86" s="96">
        <v>0</v>
      </c>
      <c r="I86" s="96">
        <v>0</v>
      </c>
      <c r="J86" s="96">
        <v>0</v>
      </c>
      <c r="K86" s="96">
        <v>0</v>
      </c>
      <c r="L86" s="96">
        <v>0.70799999999999996</v>
      </c>
      <c r="M86" s="96">
        <v>0</v>
      </c>
      <c r="N86" s="96">
        <v>0</v>
      </c>
      <c r="O86" s="96">
        <v>0</v>
      </c>
      <c r="P86" s="96">
        <v>0</v>
      </c>
      <c r="Q86" s="96">
        <v>0</v>
      </c>
      <c r="R86" s="96">
        <v>0.70799999999999996</v>
      </c>
      <c r="S86" s="96">
        <v>-0.70799999999999996</v>
      </c>
      <c r="T86" s="96">
        <v>-100</v>
      </c>
      <c r="U86" s="96"/>
      <c r="V86" s="96"/>
      <c r="W86" s="47"/>
    </row>
    <row r="87" spans="1:23" s="16" customFormat="1" x14ac:dyDescent="0.2">
      <c r="A87" s="20"/>
      <c r="B87" s="24" t="s">
        <v>111</v>
      </c>
      <c r="C87" s="96"/>
      <c r="D87" s="96">
        <v>0.86139999999999994</v>
      </c>
      <c r="E87" s="96">
        <v>0</v>
      </c>
      <c r="F87" s="96">
        <v>0</v>
      </c>
      <c r="G87" s="96">
        <v>0</v>
      </c>
      <c r="H87" s="96">
        <v>0</v>
      </c>
      <c r="I87" s="96">
        <v>0</v>
      </c>
      <c r="J87" s="96">
        <v>0</v>
      </c>
      <c r="K87" s="96">
        <v>0</v>
      </c>
      <c r="L87" s="96">
        <v>0.86139999999999994</v>
      </c>
      <c r="M87" s="96">
        <v>0</v>
      </c>
      <c r="N87" s="96">
        <v>0</v>
      </c>
      <c r="O87" s="96">
        <v>0</v>
      </c>
      <c r="P87" s="96">
        <v>0</v>
      </c>
      <c r="Q87" s="96">
        <v>0</v>
      </c>
      <c r="R87" s="96">
        <v>0.86139999999999994</v>
      </c>
      <c r="S87" s="96">
        <v>-0.86139999999999994</v>
      </c>
      <c r="T87" s="96">
        <v>-100</v>
      </c>
      <c r="U87" s="96"/>
      <c r="V87" s="96"/>
      <c r="W87" s="47"/>
    </row>
    <row r="88" spans="1:23" s="16" customFormat="1" x14ac:dyDescent="0.2">
      <c r="A88" s="20"/>
      <c r="B88" s="24" t="s">
        <v>112</v>
      </c>
      <c r="C88" s="96"/>
      <c r="D88" s="96">
        <v>4.1889999999999992</v>
      </c>
      <c r="E88" s="96">
        <v>0</v>
      </c>
      <c r="F88" s="96">
        <v>0</v>
      </c>
      <c r="G88" s="96">
        <v>0</v>
      </c>
      <c r="H88" s="96">
        <v>0</v>
      </c>
      <c r="I88" s="96">
        <v>0</v>
      </c>
      <c r="J88" s="96">
        <v>0</v>
      </c>
      <c r="K88" s="96">
        <v>0</v>
      </c>
      <c r="L88" s="96">
        <v>4.1889999999999992</v>
      </c>
      <c r="M88" s="96">
        <v>0</v>
      </c>
      <c r="N88" s="96">
        <v>0</v>
      </c>
      <c r="O88" s="96">
        <v>0</v>
      </c>
      <c r="P88" s="96">
        <v>0</v>
      </c>
      <c r="Q88" s="96">
        <v>0</v>
      </c>
      <c r="R88" s="96">
        <v>4.1889999999999992</v>
      </c>
      <c r="S88" s="96">
        <v>-4.1889999999999992</v>
      </c>
      <c r="T88" s="96">
        <v>-100</v>
      </c>
      <c r="U88" s="96"/>
      <c r="V88" s="96"/>
      <c r="W88" s="47"/>
    </row>
    <row r="89" spans="1:23" s="16" customFormat="1" x14ac:dyDescent="0.2">
      <c r="A89" s="20"/>
      <c r="B89" s="24" t="s">
        <v>113</v>
      </c>
      <c r="C89" s="96"/>
      <c r="D89" s="96">
        <v>2.7139999999999995</v>
      </c>
      <c r="E89" s="96">
        <v>0</v>
      </c>
      <c r="F89" s="96">
        <v>0</v>
      </c>
      <c r="G89" s="96">
        <v>0</v>
      </c>
      <c r="H89" s="96">
        <v>0</v>
      </c>
      <c r="I89" s="96">
        <v>0</v>
      </c>
      <c r="J89" s="96">
        <v>0</v>
      </c>
      <c r="K89" s="96">
        <v>0</v>
      </c>
      <c r="L89" s="96">
        <v>2.7139999999999995</v>
      </c>
      <c r="M89" s="96">
        <v>0</v>
      </c>
      <c r="N89" s="96">
        <v>0</v>
      </c>
      <c r="O89" s="96">
        <v>0</v>
      </c>
      <c r="P89" s="96">
        <v>0</v>
      </c>
      <c r="Q89" s="96">
        <v>0</v>
      </c>
      <c r="R89" s="96">
        <v>2.7139999999999995</v>
      </c>
      <c r="S89" s="96">
        <v>-2.7139999999999995</v>
      </c>
      <c r="T89" s="96">
        <v>-100</v>
      </c>
      <c r="U89" s="96"/>
      <c r="V89" s="96"/>
      <c r="W89" s="47"/>
    </row>
    <row r="90" spans="1:23" s="16" customFormat="1" x14ac:dyDescent="0.2">
      <c r="A90" s="20"/>
      <c r="B90" s="24" t="s">
        <v>114</v>
      </c>
      <c r="C90" s="96"/>
      <c r="D90" s="96">
        <v>1.0029999999999999</v>
      </c>
      <c r="E90" s="96">
        <v>0</v>
      </c>
      <c r="F90" s="96">
        <v>0</v>
      </c>
      <c r="G90" s="96">
        <v>0</v>
      </c>
      <c r="H90" s="96">
        <v>0</v>
      </c>
      <c r="I90" s="96">
        <v>0</v>
      </c>
      <c r="J90" s="96">
        <v>0</v>
      </c>
      <c r="K90" s="96">
        <v>0</v>
      </c>
      <c r="L90" s="96">
        <v>1.0029999999999999</v>
      </c>
      <c r="M90" s="96">
        <v>0</v>
      </c>
      <c r="N90" s="96">
        <v>0</v>
      </c>
      <c r="O90" s="96">
        <v>0</v>
      </c>
      <c r="P90" s="96">
        <v>0</v>
      </c>
      <c r="Q90" s="96">
        <v>0</v>
      </c>
      <c r="R90" s="96">
        <v>1.0029999999999999</v>
      </c>
      <c r="S90" s="96">
        <v>-1.0029999999999999</v>
      </c>
      <c r="T90" s="96">
        <v>-100</v>
      </c>
      <c r="U90" s="96"/>
      <c r="V90" s="96"/>
      <c r="W90" s="47"/>
    </row>
    <row r="91" spans="1:23" s="19" customFormat="1" ht="12" thickBot="1" x14ac:dyDescent="0.25">
      <c r="A91" s="48" t="s">
        <v>115</v>
      </c>
      <c r="B91" s="49" t="s">
        <v>116</v>
      </c>
      <c r="C91" s="97"/>
      <c r="D91" s="97">
        <v>0.23599999999999999</v>
      </c>
      <c r="E91" s="51">
        <v>0</v>
      </c>
      <c r="F91" s="97">
        <v>0</v>
      </c>
      <c r="G91" s="97">
        <v>0</v>
      </c>
      <c r="H91" s="97">
        <v>0</v>
      </c>
      <c r="I91" s="97">
        <v>0</v>
      </c>
      <c r="J91" s="97">
        <v>0</v>
      </c>
      <c r="K91" s="97">
        <v>0</v>
      </c>
      <c r="L91" s="97">
        <v>0.23599999999999999</v>
      </c>
      <c r="M91" s="97">
        <v>0</v>
      </c>
      <c r="N91" s="97">
        <v>0</v>
      </c>
      <c r="O91" s="97">
        <v>0</v>
      </c>
      <c r="P91" s="97">
        <v>0</v>
      </c>
      <c r="Q91" s="97">
        <v>0</v>
      </c>
      <c r="R91" s="97">
        <v>0.23599999999999999</v>
      </c>
      <c r="S91" s="97">
        <v>-0.23599999999999999</v>
      </c>
      <c r="T91" s="97">
        <v>-100</v>
      </c>
      <c r="U91" s="97"/>
      <c r="V91" s="97"/>
      <c r="W91" s="52"/>
    </row>
    <row r="93" spans="1:23" s="29" customFormat="1" ht="15.75" customHeight="1" x14ac:dyDescent="0.2">
      <c r="A93" s="30" t="s">
        <v>224</v>
      </c>
      <c r="B93" s="29" t="s">
        <v>225</v>
      </c>
    </row>
    <row r="94" spans="1:23" s="29" customFormat="1" ht="10.5" x14ac:dyDescent="0.2">
      <c r="A94" s="30" t="s">
        <v>226</v>
      </c>
      <c r="B94" s="29" t="s">
        <v>227</v>
      </c>
      <c r="G94" s="30"/>
      <c r="H94" s="30"/>
    </row>
    <row r="95" spans="1:23" s="29" customFormat="1" ht="12.75" customHeight="1" x14ac:dyDescent="0.2">
      <c r="A95" s="30" t="s">
        <v>228</v>
      </c>
      <c r="B95" s="29" t="s">
        <v>229</v>
      </c>
      <c r="F95" s="30"/>
      <c r="G95" s="30"/>
      <c r="H95" s="30"/>
    </row>
    <row r="98" spans="2:2" x14ac:dyDescent="0.2">
      <c r="B98" s="1" t="s">
        <v>214</v>
      </c>
    </row>
    <row r="99" spans="2:2" x14ac:dyDescent="0.2">
      <c r="B99" s="1" t="s">
        <v>215</v>
      </c>
    </row>
  </sheetData>
  <autoFilter ref="A12:IB91"/>
  <mergeCells count="17">
    <mergeCell ref="S10:V10"/>
    <mergeCell ref="W10:W12"/>
    <mergeCell ref="S11:S12"/>
    <mergeCell ref="U1:W1"/>
    <mergeCell ref="A2:W2"/>
    <mergeCell ref="U4:W4"/>
    <mergeCell ref="U5:W5"/>
    <mergeCell ref="U6:W6"/>
    <mergeCell ref="A10:A12"/>
    <mergeCell ref="B10:B12"/>
    <mergeCell ref="C10:C12"/>
    <mergeCell ref="T11:T12"/>
    <mergeCell ref="U11:V11"/>
    <mergeCell ref="D10:M11"/>
    <mergeCell ref="N10:O12"/>
    <mergeCell ref="P10:Q12"/>
    <mergeCell ref="R10:R12"/>
  </mergeCells>
  <printOptions horizontalCentered="1"/>
  <pageMargins left="0.59055118110236227" right="0.51181102362204722" top="0.78740157480314965" bottom="0.39370078740157483" header="0.19685039370078741" footer="0.19685039370078741"/>
  <pageSetup paperSize="9" scale="90" fitToHeight="0" orientation="landscape" r:id="rId1"/>
  <headerFooter alignWithMargins="0">
    <oddHeader xml:space="preserve">&amp;R&amp;"Times New Roman,обычный"&amp;7
</oddHeader>
  </headerFooter>
  <rowBreaks count="2" manualBreakCount="2">
    <brk id="29" max="22" man="1"/>
    <brk id="58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43"/>
  <sheetViews>
    <sheetView view="pageBreakPreview" topLeftCell="A4" zoomScaleNormal="120" zoomScaleSheetLayoutView="100" workbookViewId="0">
      <selection activeCell="A4" sqref="A1:XFD1048576"/>
    </sheetView>
  </sheetViews>
  <sheetFormatPr defaultColWidth="0.85546875" defaultRowHeight="15.75" x14ac:dyDescent="0.25"/>
  <cols>
    <col min="1" max="5" width="0.85546875" style="103"/>
    <col min="6" max="6" width="3.5703125" style="103" customWidth="1"/>
    <col min="7" max="39" width="0.85546875" style="103"/>
    <col min="40" max="40" width="13.42578125" style="103" customWidth="1"/>
    <col min="41" max="41" width="0.85546875" style="103"/>
    <col min="42" max="42" width="5.28515625" style="103" customWidth="1"/>
    <col min="43" max="51" width="0.85546875" style="103"/>
    <col min="52" max="52" width="4.28515625" style="103" customWidth="1"/>
    <col min="53" max="54" width="0.85546875" style="103"/>
    <col min="55" max="55" width="1.28515625" style="103" customWidth="1"/>
    <col min="56" max="58" width="0.85546875" style="103"/>
    <col min="59" max="61" width="0.85546875" style="103" hidden="1" customWidth="1"/>
    <col min="62" max="62" width="1.28515625" style="103" hidden="1" customWidth="1"/>
    <col min="63" max="71" width="0.85546875" style="103" hidden="1" customWidth="1"/>
    <col min="72" max="72" width="1.42578125" style="103" hidden="1" customWidth="1"/>
    <col min="73" max="114" width="0.85546875" style="103" hidden="1" customWidth="1"/>
    <col min="115" max="115" width="3.140625" style="103" hidden="1" customWidth="1"/>
    <col min="116" max="130" width="0.85546875" style="103" hidden="1" customWidth="1"/>
    <col min="131" max="149" width="0.85546875" style="103"/>
    <col min="150" max="150" width="1.7109375" style="103" customWidth="1"/>
    <col min="151" max="16384" width="0.85546875" style="103"/>
  </cols>
  <sheetData>
    <row r="1" spans="1:155" x14ac:dyDescent="0.25"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 t="s">
        <v>247</v>
      </c>
    </row>
    <row r="2" spans="1:155" x14ac:dyDescent="0.25">
      <c r="EA2" s="110"/>
      <c r="EB2" s="110"/>
      <c r="EC2" s="110"/>
      <c r="ED2" s="110"/>
      <c r="EE2" s="110"/>
      <c r="EF2" s="110"/>
      <c r="EG2" s="110"/>
      <c r="EH2" s="110"/>
      <c r="EI2" s="110"/>
      <c r="EJ2" s="110"/>
      <c r="EK2" s="110"/>
      <c r="EL2" s="110"/>
      <c r="EM2" s="110"/>
      <c r="EN2" s="110"/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09" t="s">
        <v>142</v>
      </c>
    </row>
    <row r="3" spans="1:155" x14ac:dyDescent="0.25">
      <c r="EA3" s="110"/>
      <c r="EB3" s="110"/>
      <c r="EC3" s="110"/>
      <c r="ED3" s="110"/>
      <c r="EE3" s="110"/>
      <c r="EF3" s="110"/>
      <c r="EG3" s="110"/>
      <c r="EH3" s="110"/>
      <c r="EI3" s="110"/>
      <c r="EJ3" s="110"/>
      <c r="EK3" s="110"/>
      <c r="EL3" s="110"/>
      <c r="EM3" s="110"/>
      <c r="EN3" s="110"/>
      <c r="EO3" s="110"/>
      <c r="EP3" s="110"/>
      <c r="EQ3" s="110"/>
      <c r="ER3" s="110"/>
      <c r="ES3" s="110"/>
      <c r="ET3" s="110"/>
      <c r="EU3" s="110"/>
      <c r="EV3" s="110"/>
      <c r="EW3" s="110"/>
      <c r="EX3" s="110"/>
      <c r="EY3" s="109" t="s">
        <v>143</v>
      </c>
    </row>
    <row r="4" spans="1:155" s="35" customFormat="1" ht="45" customHeight="1" x14ac:dyDescent="0.25">
      <c r="A4" s="114" t="s">
        <v>236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5" ht="48" customHeight="1" x14ac:dyDescent="0.25">
      <c r="AP5" s="243" t="s">
        <v>211</v>
      </c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43"/>
      <c r="CV5" s="243"/>
      <c r="CW5" s="243"/>
      <c r="CX5" s="243"/>
      <c r="CY5" s="243"/>
      <c r="CZ5" s="243"/>
      <c r="DA5" s="243"/>
      <c r="DB5" s="243"/>
      <c r="DC5" s="243"/>
      <c r="DD5" s="243"/>
      <c r="DE5" s="243"/>
      <c r="DF5" s="243"/>
      <c r="DG5" s="243"/>
      <c r="DH5" s="243"/>
      <c r="DI5" s="243"/>
      <c r="DJ5" s="243"/>
      <c r="DK5" s="243"/>
      <c r="DL5" s="243"/>
      <c r="DM5" s="243"/>
      <c r="DN5" s="243"/>
      <c r="DO5" s="243"/>
      <c r="DP5" s="243"/>
      <c r="DQ5" s="243"/>
      <c r="DR5" s="243"/>
      <c r="DS5" s="243"/>
      <c r="DT5" s="243"/>
      <c r="DU5" s="243"/>
      <c r="DV5" s="243"/>
      <c r="DW5" s="243"/>
      <c r="DX5" s="243"/>
      <c r="DY5" s="243"/>
      <c r="DZ5" s="243"/>
      <c r="EA5" s="243"/>
      <c r="EB5" s="243"/>
      <c r="EC5" s="243"/>
      <c r="ED5" s="243"/>
      <c r="EE5" s="243"/>
      <c r="EF5" s="243"/>
      <c r="EG5" s="243"/>
      <c r="EH5" s="243"/>
      <c r="EI5" s="243"/>
      <c r="EJ5" s="243"/>
      <c r="EK5" s="243"/>
      <c r="EL5" s="243"/>
      <c r="EM5" s="243"/>
      <c r="EN5" s="243"/>
      <c r="EO5" s="243"/>
      <c r="EP5" s="243"/>
      <c r="EQ5" s="243"/>
      <c r="ER5" s="243"/>
      <c r="ES5" s="243"/>
      <c r="ET5" s="243"/>
      <c r="EU5" s="243"/>
      <c r="EV5" s="243"/>
      <c r="EW5" s="243"/>
      <c r="EX5" s="243"/>
      <c r="EY5" s="243"/>
    </row>
    <row r="6" spans="1:155" ht="24.75" customHeight="1" x14ac:dyDescent="0.25">
      <c r="AZ6" s="245" t="s">
        <v>212</v>
      </c>
      <c r="BA6" s="245"/>
      <c r="BB6" s="245"/>
      <c r="BC6" s="245"/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5"/>
      <c r="CD6" s="245"/>
      <c r="CE6" s="245"/>
      <c r="CF6" s="245"/>
      <c r="CG6" s="245"/>
      <c r="CH6" s="245"/>
      <c r="CI6" s="245"/>
      <c r="CJ6" s="245"/>
      <c r="CK6" s="245"/>
      <c r="CL6" s="245"/>
      <c r="CM6" s="245"/>
      <c r="CN6" s="245"/>
      <c r="CO6" s="245"/>
      <c r="CP6" s="245"/>
      <c r="CQ6" s="245"/>
      <c r="CR6" s="245"/>
      <c r="CS6" s="245"/>
      <c r="CT6" s="245"/>
      <c r="CU6" s="245"/>
      <c r="CV6" s="245"/>
      <c r="CW6" s="245"/>
      <c r="CX6" s="245"/>
      <c r="CY6" s="245"/>
      <c r="CZ6" s="245"/>
      <c r="DA6" s="245"/>
      <c r="DB6" s="245"/>
      <c r="DC6" s="245"/>
      <c r="DD6" s="245"/>
      <c r="DE6" s="245"/>
      <c r="DF6" s="245"/>
      <c r="DG6" s="245"/>
      <c r="DH6" s="245"/>
      <c r="DI6" s="245"/>
      <c r="DJ6" s="245"/>
      <c r="DK6" s="245"/>
      <c r="DL6" s="245"/>
      <c r="DM6" s="245"/>
      <c r="DN6" s="245"/>
      <c r="DO6" s="245"/>
      <c r="DP6" s="245"/>
      <c r="DQ6" s="245"/>
      <c r="DR6" s="245"/>
      <c r="DS6" s="245"/>
      <c r="DT6" s="245"/>
      <c r="DU6" s="245"/>
      <c r="DV6" s="245"/>
      <c r="DW6" s="245"/>
      <c r="DX6" s="245"/>
      <c r="DY6" s="245"/>
      <c r="DZ6" s="245"/>
      <c r="EA6" s="245"/>
      <c r="EB6" s="245"/>
      <c r="EC6" s="245"/>
      <c r="ED6" s="245"/>
      <c r="EE6" s="245"/>
      <c r="EF6" s="245"/>
      <c r="EG6" s="245"/>
      <c r="EH6" s="245"/>
      <c r="EI6" s="245"/>
      <c r="EJ6" s="245"/>
      <c r="EK6" s="245"/>
      <c r="EL6" s="245"/>
      <c r="EM6" s="245"/>
      <c r="EN6" s="245"/>
      <c r="EO6" s="245"/>
      <c r="EP6" s="245"/>
      <c r="EQ6" s="245"/>
      <c r="ER6" s="245"/>
      <c r="ES6" s="245"/>
      <c r="ET6" s="245"/>
      <c r="EU6" s="245"/>
      <c r="EV6" s="245"/>
      <c r="EW6" s="245"/>
      <c r="EX6" s="245"/>
      <c r="EY6" s="245"/>
    </row>
    <row r="7" spans="1:155" s="111" customFormat="1" x14ac:dyDescent="0.25">
      <c r="AZ7" s="245" t="s">
        <v>213</v>
      </c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5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5"/>
      <c r="DE7" s="245"/>
      <c r="DF7" s="245"/>
      <c r="DG7" s="245"/>
      <c r="DH7" s="245"/>
      <c r="DI7" s="245"/>
      <c r="DJ7" s="245"/>
      <c r="DK7" s="245"/>
      <c r="DL7" s="245"/>
      <c r="DM7" s="245"/>
      <c r="DN7" s="245"/>
      <c r="DO7" s="245"/>
      <c r="DP7" s="245"/>
      <c r="DQ7" s="245"/>
      <c r="DR7" s="245"/>
      <c r="DS7" s="245"/>
      <c r="DT7" s="245"/>
      <c r="DU7" s="245"/>
      <c r="DV7" s="245"/>
      <c r="DW7" s="245"/>
      <c r="DX7" s="245"/>
      <c r="DY7" s="245"/>
      <c r="DZ7" s="245"/>
      <c r="EA7" s="245"/>
      <c r="EB7" s="245"/>
      <c r="EC7" s="245"/>
      <c r="ED7" s="245"/>
      <c r="EE7" s="245"/>
      <c r="EF7" s="245"/>
      <c r="EG7" s="245"/>
      <c r="EH7" s="245"/>
      <c r="EI7" s="245"/>
      <c r="EJ7" s="245"/>
      <c r="EK7" s="245"/>
      <c r="EL7" s="245"/>
      <c r="EM7" s="245"/>
      <c r="EN7" s="245"/>
      <c r="EO7" s="245"/>
      <c r="EP7" s="245"/>
      <c r="EQ7" s="245"/>
      <c r="ER7" s="245"/>
      <c r="ES7" s="245"/>
      <c r="ET7" s="245"/>
      <c r="EU7" s="245"/>
      <c r="EV7" s="245"/>
      <c r="EW7" s="245"/>
      <c r="EX7" s="245"/>
      <c r="EY7" s="245"/>
    </row>
    <row r="8" spans="1:155" x14ac:dyDescent="0.25"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6" t="s">
        <v>118</v>
      </c>
    </row>
    <row r="9" spans="1:155" ht="6" customHeight="1" thickBot="1" x14ac:dyDescent="0.3"/>
    <row r="10" spans="1:155" x14ac:dyDescent="0.25">
      <c r="A10" s="153" t="s">
        <v>0</v>
      </c>
      <c r="B10" s="154"/>
      <c r="C10" s="154"/>
      <c r="D10" s="154"/>
      <c r="E10" s="154"/>
      <c r="F10" s="155"/>
      <c r="G10" s="162" t="s">
        <v>144</v>
      </c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5"/>
      <c r="AO10" s="165" t="s">
        <v>3</v>
      </c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166"/>
      <c r="BN10" s="166"/>
      <c r="BO10" s="166"/>
      <c r="BP10" s="166"/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6"/>
      <c r="CC10" s="166"/>
      <c r="CD10" s="166"/>
      <c r="CE10" s="166"/>
      <c r="CF10" s="166"/>
      <c r="CG10" s="166"/>
      <c r="CH10" s="166"/>
      <c r="CI10" s="166"/>
      <c r="CJ10" s="166"/>
      <c r="CK10" s="166"/>
      <c r="CL10" s="166"/>
      <c r="CM10" s="166"/>
      <c r="CN10" s="166"/>
      <c r="CO10" s="166"/>
      <c r="CP10" s="166"/>
      <c r="CQ10" s="166"/>
      <c r="CR10" s="166"/>
      <c r="CS10" s="166"/>
      <c r="CT10" s="166"/>
      <c r="CU10" s="166"/>
      <c r="CV10" s="166"/>
      <c r="CW10" s="166"/>
      <c r="CX10" s="166"/>
      <c r="CY10" s="166"/>
      <c r="CZ10" s="166"/>
      <c r="DA10" s="166"/>
      <c r="DB10" s="166"/>
      <c r="DC10" s="166"/>
      <c r="DD10" s="166"/>
      <c r="DE10" s="166"/>
      <c r="DF10" s="166"/>
      <c r="DG10" s="166"/>
      <c r="DH10" s="166"/>
      <c r="DI10" s="166"/>
      <c r="DJ10" s="166"/>
      <c r="DK10" s="166"/>
      <c r="DL10" s="166"/>
      <c r="DM10" s="166"/>
      <c r="DN10" s="166"/>
      <c r="DO10" s="166"/>
      <c r="DP10" s="166"/>
      <c r="DQ10" s="166"/>
      <c r="DR10" s="166"/>
      <c r="DS10" s="166"/>
      <c r="DT10" s="166"/>
      <c r="DU10" s="166"/>
      <c r="DV10" s="166"/>
      <c r="DW10" s="166"/>
      <c r="DX10" s="166"/>
      <c r="DY10" s="166"/>
      <c r="DZ10" s="167"/>
      <c r="EA10" s="162" t="s">
        <v>8</v>
      </c>
      <c r="EB10" s="154"/>
      <c r="EC10" s="154"/>
      <c r="ED10" s="154"/>
      <c r="EE10" s="154"/>
      <c r="EF10" s="154"/>
      <c r="EG10" s="154"/>
      <c r="EH10" s="154"/>
      <c r="EI10" s="154"/>
      <c r="EJ10" s="154"/>
      <c r="EK10" s="154"/>
      <c r="EL10" s="15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168"/>
    </row>
    <row r="11" spans="1:155" x14ac:dyDescent="0.25">
      <c r="A11" s="156"/>
      <c r="B11" s="157"/>
      <c r="C11" s="157"/>
      <c r="D11" s="157"/>
      <c r="E11" s="157"/>
      <c r="F11" s="158"/>
      <c r="G11" s="163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8"/>
      <c r="AO11" s="147" t="s">
        <v>9</v>
      </c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9"/>
      <c r="BG11" s="147" t="s">
        <v>10</v>
      </c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9"/>
      <c r="BY11" s="147" t="s">
        <v>11</v>
      </c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9"/>
      <c r="CQ11" s="147" t="s">
        <v>12</v>
      </c>
      <c r="CR11" s="148"/>
      <c r="CS11" s="148"/>
      <c r="CT11" s="148"/>
      <c r="CU11" s="148"/>
      <c r="CV11" s="148"/>
      <c r="CW11" s="148"/>
      <c r="CX11" s="148"/>
      <c r="CY11" s="148"/>
      <c r="CZ11" s="148"/>
      <c r="DA11" s="148"/>
      <c r="DB11" s="148"/>
      <c r="DC11" s="148"/>
      <c r="DD11" s="148"/>
      <c r="DE11" s="148"/>
      <c r="DF11" s="148"/>
      <c r="DG11" s="148"/>
      <c r="DH11" s="149"/>
      <c r="DI11" s="147" t="s">
        <v>13</v>
      </c>
      <c r="DJ11" s="148"/>
      <c r="DK11" s="148"/>
      <c r="DL11" s="148"/>
      <c r="DM11" s="148"/>
      <c r="DN11" s="148"/>
      <c r="DO11" s="148"/>
      <c r="DP11" s="148"/>
      <c r="DQ11" s="148"/>
      <c r="DR11" s="148"/>
      <c r="DS11" s="148"/>
      <c r="DT11" s="148"/>
      <c r="DU11" s="148"/>
      <c r="DV11" s="148"/>
      <c r="DW11" s="148"/>
      <c r="DX11" s="148"/>
      <c r="DY11" s="148"/>
      <c r="DZ11" s="149"/>
      <c r="EA11" s="163"/>
      <c r="EB11" s="157"/>
      <c r="EC11" s="157"/>
      <c r="ED11" s="157"/>
      <c r="EE11" s="157"/>
      <c r="EF11" s="157"/>
      <c r="EG11" s="157"/>
      <c r="EH11" s="157"/>
      <c r="EI11" s="157"/>
      <c r="EJ11" s="157"/>
      <c r="EK11" s="157"/>
      <c r="EL11" s="157"/>
      <c r="EM11" s="157"/>
      <c r="EN11" s="157"/>
      <c r="EO11" s="157"/>
      <c r="EP11" s="157"/>
      <c r="EQ11" s="157"/>
      <c r="ER11" s="157"/>
      <c r="ES11" s="157"/>
      <c r="ET11" s="157"/>
      <c r="EU11" s="157"/>
      <c r="EV11" s="157"/>
      <c r="EW11" s="157"/>
      <c r="EX11" s="157"/>
      <c r="EY11" s="169"/>
    </row>
    <row r="12" spans="1:155" ht="16.5" thickBot="1" x14ac:dyDescent="0.3">
      <c r="A12" s="159"/>
      <c r="B12" s="160"/>
      <c r="C12" s="160"/>
      <c r="D12" s="160"/>
      <c r="E12" s="160"/>
      <c r="F12" s="161"/>
      <c r="G12" s="164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1"/>
      <c r="AO12" s="150" t="s">
        <v>145</v>
      </c>
      <c r="AP12" s="151"/>
      <c r="AQ12" s="151"/>
      <c r="AR12" s="151"/>
      <c r="AS12" s="151"/>
      <c r="AT12" s="151"/>
      <c r="AU12" s="151"/>
      <c r="AV12" s="151"/>
      <c r="AW12" s="152"/>
      <c r="AX12" s="150" t="s">
        <v>146</v>
      </c>
      <c r="AY12" s="151"/>
      <c r="AZ12" s="151"/>
      <c r="BA12" s="151"/>
      <c r="BB12" s="151"/>
      <c r="BC12" s="151"/>
      <c r="BD12" s="151"/>
      <c r="BE12" s="151"/>
      <c r="BF12" s="152"/>
      <c r="BG12" s="150" t="s">
        <v>19</v>
      </c>
      <c r="BH12" s="151"/>
      <c r="BI12" s="151"/>
      <c r="BJ12" s="151"/>
      <c r="BK12" s="151"/>
      <c r="BL12" s="151"/>
      <c r="BM12" s="151"/>
      <c r="BN12" s="151"/>
      <c r="BO12" s="152"/>
      <c r="BP12" s="150" t="s">
        <v>20</v>
      </c>
      <c r="BQ12" s="151"/>
      <c r="BR12" s="151"/>
      <c r="BS12" s="151"/>
      <c r="BT12" s="151"/>
      <c r="BU12" s="151"/>
      <c r="BV12" s="151"/>
      <c r="BW12" s="151"/>
      <c r="BX12" s="152"/>
      <c r="BY12" s="150" t="s">
        <v>19</v>
      </c>
      <c r="BZ12" s="151"/>
      <c r="CA12" s="151"/>
      <c r="CB12" s="151"/>
      <c r="CC12" s="151"/>
      <c r="CD12" s="151"/>
      <c r="CE12" s="151"/>
      <c r="CF12" s="151"/>
      <c r="CG12" s="152"/>
      <c r="CH12" s="150" t="s">
        <v>20</v>
      </c>
      <c r="CI12" s="151"/>
      <c r="CJ12" s="151"/>
      <c r="CK12" s="151"/>
      <c r="CL12" s="151"/>
      <c r="CM12" s="151"/>
      <c r="CN12" s="151"/>
      <c r="CO12" s="151"/>
      <c r="CP12" s="152"/>
      <c r="CQ12" s="150" t="s">
        <v>19</v>
      </c>
      <c r="CR12" s="151"/>
      <c r="CS12" s="151"/>
      <c r="CT12" s="151"/>
      <c r="CU12" s="151"/>
      <c r="CV12" s="151"/>
      <c r="CW12" s="151"/>
      <c r="CX12" s="151"/>
      <c r="CY12" s="152"/>
      <c r="CZ12" s="150" t="s">
        <v>20</v>
      </c>
      <c r="DA12" s="151"/>
      <c r="DB12" s="151"/>
      <c r="DC12" s="151"/>
      <c r="DD12" s="151"/>
      <c r="DE12" s="151"/>
      <c r="DF12" s="151"/>
      <c r="DG12" s="151"/>
      <c r="DH12" s="152"/>
      <c r="DI12" s="150" t="s">
        <v>19</v>
      </c>
      <c r="DJ12" s="151"/>
      <c r="DK12" s="151"/>
      <c r="DL12" s="151"/>
      <c r="DM12" s="151"/>
      <c r="DN12" s="151"/>
      <c r="DO12" s="151"/>
      <c r="DP12" s="151"/>
      <c r="DQ12" s="152"/>
      <c r="DR12" s="150" t="s">
        <v>20</v>
      </c>
      <c r="DS12" s="151"/>
      <c r="DT12" s="151"/>
      <c r="DU12" s="151"/>
      <c r="DV12" s="151"/>
      <c r="DW12" s="151"/>
      <c r="DX12" s="151"/>
      <c r="DY12" s="151"/>
      <c r="DZ12" s="152"/>
      <c r="EA12" s="164"/>
      <c r="EB12" s="160"/>
      <c r="EC12" s="160"/>
      <c r="ED12" s="160"/>
      <c r="EE12" s="160"/>
      <c r="EF12" s="160"/>
      <c r="EG12" s="160"/>
      <c r="EH12" s="160"/>
      <c r="EI12" s="160"/>
      <c r="EJ12" s="160"/>
      <c r="EK12" s="160"/>
      <c r="EL12" s="160"/>
      <c r="EM12" s="160"/>
      <c r="EN12" s="160"/>
      <c r="EO12" s="160"/>
      <c r="EP12" s="160"/>
      <c r="EQ12" s="160"/>
      <c r="ER12" s="160"/>
      <c r="ES12" s="160"/>
      <c r="ET12" s="160"/>
      <c r="EU12" s="160"/>
      <c r="EV12" s="160"/>
      <c r="EW12" s="160"/>
      <c r="EX12" s="160"/>
      <c r="EY12" s="170"/>
    </row>
    <row r="13" spans="1:155" s="4" customFormat="1" x14ac:dyDescent="0.25">
      <c r="A13" s="171" t="s">
        <v>25</v>
      </c>
      <c r="B13" s="172"/>
      <c r="C13" s="172"/>
      <c r="D13" s="172"/>
      <c r="E13" s="172"/>
      <c r="F13" s="173"/>
      <c r="G13" s="174" t="s">
        <v>147</v>
      </c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6"/>
      <c r="AO13" s="177">
        <v>118.15677479999999</v>
      </c>
      <c r="AP13" s="178"/>
      <c r="AQ13" s="178"/>
      <c r="AR13" s="178"/>
      <c r="AS13" s="178"/>
      <c r="AT13" s="178"/>
      <c r="AU13" s="178"/>
      <c r="AV13" s="178"/>
      <c r="AW13" s="179"/>
      <c r="AX13" s="180">
        <v>130.55647904919999</v>
      </c>
      <c r="AY13" s="181"/>
      <c r="AZ13" s="181"/>
      <c r="BA13" s="181"/>
      <c r="BB13" s="181"/>
      <c r="BC13" s="181"/>
      <c r="BD13" s="181"/>
      <c r="BE13" s="181"/>
      <c r="BF13" s="182"/>
      <c r="BG13" s="177">
        <v>4.7023000000000001</v>
      </c>
      <c r="BH13" s="178"/>
      <c r="BI13" s="178"/>
      <c r="BJ13" s="178"/>
      <c r="BK13" s="178"/>
      <c r="BL13" s="178"/>
      <c r="BM13" s="178"/>
      <c r="BN13" s="178"/>
      <c r="BO13" s="179"/>
      <c r="BP13" s="177">
        <v>20.599377999999998</v>
      </c>
      <c r="BQ13" s="178"/>
      <c r="BR13" s="178"/>
      <c r="BS13" s="178"/>
      <c r="BT13" s="178"/>
      <c r="BU13" s="178"/>
      <c r="BV13" s="178"/>
      <c r="BW13" s="178"/>
      <c r="BX13" s="179"/>
      <c r="BY13" s="177">
        <v>2.7505800000000002</v>
      </c>
      <c r="BZ13" s="178"/>
      <c r="CA13" s="178"/>
      <c r="CB13" s="178"/>
      <c r="CC13" s="178"/>
      <c r="CD13" s="178"/>
      <c r="CE13" s="178"/>
      <c r="CF13" s="178"/>
      <c r="CG13" s="179"/>
      <c r="CH13" s="177">
        <v>54.02100928119998</v>
      </c>
      <c r="CI13" s="178"/>
      <c r="CJ13" s="178"/>
      <c r="CK13" s="178"/>
      <c r="CL13" s="178"/>
      <c r="CM13" s="178"/>
      <c r="CN13" s="178"/>
      <c r="CO13" s="178"/>
      <c r="CP13" s="179"/>
      <c r="CQ13" s="177">
        <v>16.189599999999999</v>
      </c>
      <c r="CR13" s="178"/>
      <c r="CS13" s="178"/>
      <c r="CT13" s="178"/>
      <c r="CU13" s="178"/>
      <c r="CV13" s="178"/>
      <c r="CW13" s="178"/>
      <c r="CX13" s="178"/>
      <c r="CY13" s="179"/>
      <c r="CZ13" s="177">
        <v>3.2963601253999992</v>
      </c>
      <c r="DA13" s="178"/>
      <c r="DB13" s="178"/>
      <c r="DC13" s="178"/>
      <c r="DD13" s="178"/>
      <c r="DE13" s="178"/>
      <c r="DF13" s="178"/>
      <c r="DG13" s="178"/>
      <c r="DH13" s="179"/>
      <c r="DI13" s="177">
        <v>94.514294799999988</v>
      </c>
      <c r="DJ13" s="178"/>
      <c r="DK13" s="178"/>
      <c r="DL13" s="178"/>
      <c r="DM13" s="178"/>
      <c r="DN13" s="178"/>
      <c r="DO13" s="178"/>
      <c r="DP13" s="178"/>
      <c r="DQ13" s="179"/>
      <c r="DR13" s="177">
        <v>52.639731642600026</v>
      </c>
      <c r="DS13" s="178"/>
      <c r="DT13" s="178"/>
      <c r="DU13" s="178"/>
      <c r="DV13" s="178"/>
      <c r="DW13" s="178"/>
      <c r="DX13" s="178"/>
      <c r="DY13" s="178"/>
      <c r="DZ13" s="179"/>
      <c r="EA13" s="183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5"/>
    </row>
    <row r="14" spans="1:155" s="4" customFormat="1" x14ac:dyDescent="0.25">
      <c r="A14" s="189" t="s">
        <v>148</v>
      </c>
      <c r="B14" s="190"/>
      <c r="C14" s="190"/>
      <c r="D14" s="190"/>
      <c r="E14" s="190"/>
      <c r="F14" s="191"/>
      <c r="G14" s="192" t="s">
        <v>149</v>
      </c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4"/>
      <c r="AO14" s="180">
        <v>0</v>
      </c>
      <c r="AP14" s="181"/>
      <c r="AQ14" s="181"/>
      <c r="AR14" s="181"/>
      <c r="AS14" s="181"/>
      <c r="AT14" s="181"/>
      <c r="AU14" s="181"/>
      <c r="AV14" s="181"/>
      <c r="AW14" s="182"/>
      <c r="AX14" s="180">
        <v>0</v>
      </c>
      <c r="AY14" s="181"/>
      <c r="AZ14" s="181"/>
      <c r="BA14" s="181"/>
      <c r="BB14" s="181"/>
      <c r="BC14" s="181"/>
      <c r="BD14" s="181"/>
      <c r="BE14" s="181"/>
      <c r="BF14" s="182"/>
      <c r="BG14" s="180">
        <v>0</v>
      </c>
      <c r="BH14" s="181"/>
      <c r="BI14" s="181"/>
      <c r="BJ14" s="181"/>
      <c r="BK14" s="181"/>
      <c r="BL14" s="181"/>
      <c r="BM14" s="181"/>
      <c r="BN14" s="181"/>
      <c r="BO14" s="182"/>
      <c r="BP14" s="180">
        <v>0</v>
      </c>
      <c r="BQ14" s="181"/>
      <c r="BR14" s="181"/>
      <c r="BS14" s="181"/>
      <c r="BT14" s="181"/>
      <c r="BU14" s="181"/>
      <c r="BV14" s="181"/>
      <c r="BW14" s="181"/>
      <c r="BX14" s="182"/>
      <c r="BY14" s="180">
        <v>0</v>
      </c>
      <c r="BZ14" s="181"/>
      <c r="CA14" s="181"/>
      <c r="CB14" s="181"/>
      <c r="CC14" s="181"/>
      <c r="CD14" s="181"/>
      <c r="CE14" s="181"/>
      <c r="CF14" s="181"/>
      <c r="CG14" s="182"/>
      <c r="CH14" s="180">
        <v>0</v>
      </c>
      <c r="CI14" s="181"/>
      <c r="CJ14" s="181"/>
      <c r="CK14" s="181"/>
      <c r="CL14" s="181"/>
      <c r="CM14" s="181"/>
      <c r="CN14" s="181"/>
      <c r="CO14" s="181"/>
      <c r="CP14" s="182"/>
      <c r="CQ14" s="180"/>
      <c r="CR14" s="181"/>
      <c r="CS14" s="181"/>
      <c r="CT14" s="181"/>
      <c r="CU14" s="181"/>
      <c r="CV14" s="181"/>
      <c r="CW14" s="181"/>
      <c r="CX14" s="181"/>
      <c r="CY14" s="182"/>
      <c r="CZ14" s="180"/>
      <c r="DA14" s="181"/>
      <c r="DB14" s="181"/>
      <c r="DC14" s="181"/>
      <c r="DD14" s="181"/>
      <c r="DE14" s="181"/>
      <c r="DF14" s="181"/>
      <c r="DG14" s="181"/>
      <c r="DH14" s="182"/>
      <c r="DI14" s="180"/>
      <c r="DJ14" s="181"/>
      <c r="DK14" s="181"/>
      <c r="DL14" s="181"/>
      <c r="DM14" s="181"/>
      <c r="DN14" s="181"/>
      <c r="DO14" s="181"/>
      <c r="DP14" s="181"/>
      <c r="DQ14" s="182"/>
      <c r="DR14" s="180"/>
      <c r="DS14" s="181"/>
      <c r="DT14" s="181"/>
      <c r="DU14" s="181"/>
      <c r="DV14" s="181"/>
      <c r="DW14" s="181"/>
      <c r="DX14" s="181"/>
      <c r="DY14" s="181"/>
      <c r="DZ14" s="182"/>
      <c r="EA14" s="186"/>
      <c r="EB14" s="187"/>
      <c r="EC14" s="187"/>
      <c r="ED14" s="187"/>
      <c r="EE14" s="187"/>
      <c r="EF14" s="187"/>
      <c r="EG14" s="187"/>
      <c r="EH14" s="187"/>
      <c r="EI14" s="187"/>
      <c r="EJ14" s="187"/>
      <c r="EK14" s="187"/>
      <c r="EL14" s="187"/>
      <c r="EM14" s="187"/>
      <c r="EN14" s="187"/>
      <c r="EO14" s="187"/>
      <c r="EP14" s="187"/>
      <c r="EQ14" s="187"/>
      <c r="ER14" s="187"/>
      <c r="ES14" s="187"/>
      <c r="ET14" s="187"/>
      <c r="EU14" s="187"/>
      <c r="EV14" s="187"/>
      <c r="EW14" s="187"/>
      <c r="EX14" s="187"/>
      <c r="EY14" s="188"/>
    </row>
    <row r="15" spans="1:155" s="4" customFormat="1" ht="31.5" customHeight="1" x14ac:dyDescent="0.25">
      <c r="A15" s="189" t="s">
        <v>150</v>
      </c>
      <c r="B15" s="190"/>
      <c r="C15" s="190"/>
      <c r="D15" s="190"/>
      <c r="E15" s="190"/>
      <c r="F15" s="191"/>
      <c r="G15" s="192" t="s">
        <v>151</v>
      </c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4"/>
      <c r="AO15" s="180">
        <v>0</v>
      </c>
      <c r="AP15" s="181"/>
      <c r="AQ15" s="181"/>
      <c r="AR15" s="181"/>
      <c r="AS15" s="181"/>
      <c r="AT15" s="181"/>
      <c r="AU15" s="181"/>
      <c r="AV15" s="181"/>
      <c r="AW15" s="182"/>
      <c r="AX15" s="180">
        <v>0</v>
      </c>
      <c r="AY15" s="181"/>
      <c r="AZ15" s="181"/>
      <c r="BA15" s="181"/>
      <c r="BB15" s="181"/>
      <c r="BC15" s="181"/>
      <c r="BD15" s="181"/>
      <c r="BE15" s="181"/>
      <c r="BF15" s="182"/>
      <c r="BG15" s="180"/>
      <c r="BH15" s="181"/>
      <c r="BI15" s="181"/>
      <c r="BJ15" s="181"/>
      <c r="BK15" s="181"/>
      <c r="BL15" s="181"/>
      <c r="BM15" s="181"/>
      <c r="BN15" s="181"/>
      <c r="BO15" s="182"/>
      <c r="BP15" s="180"/>
      <c r="BQ15" s="181"/>
      <c r="BR15" s="181"/>
      <c r="BS15" s="181"/>
      <c r="BT15" s="181"/>
      <c r="BU15" s="181"/>
      <c r="BV15" s="181"/>
      <c r="BW15" s="181"/>
      <c r="BX15" s="182"/>
      <c r="BY15" s="180"/>
      <c r="BZ15" s="181"/>
      <c r="CA15" s="181"/>
      <c r="CB15" s="181"/>
      <c r="CC15" s="181"/>
      <c r="CD15" s="181"/>
      <c r="CE15" s="181"/>
      <c r="CF15" s="181"/>
      <c r="CG15" s="182"/>
      <c r="CH15" s="180"/>
      <c r="CI15" s="181"/>
      <c r="CJ15" s="181"/>
      <c r="CK15" s="181"/>
      <c r="CL15" s="181"/>
      <c r="CM15" s="181"/>
      <c r="CN15" s="181"/>
      <c r="CO15" s="181"/>
      <c r="CP15" s="182"/>
      <c r="CQ15" s="180"/>
      <c r="CR15" s="181"/>
      <c r="CS15" s="181"/>
      <c r="CT15" s="181"/>
      <c r="CU15" s="181"/>
      <c r="CV15" s="181"/>
      <c r="CW15" s="181"/>
      <c r="CX15" s="181"/>
      <c r="CY15" s="182"/>
      <c r="CZ15" s="180"/>
      <c r="DA15" s="181"/>
      <c r="DB15" s="181"/>
      <c r="DC15" s="181"/>
      <c r="DD15" s="181"/>
      <c r="DE15" s="181"/>
      <c r="DF15" s="181"/>
      <c r="DG15" s="181"/>
      <c r="DH15" s="182"/>
      <c r="DI15" s="180"/>
      <c r="DJ15" s="181"/>
      <c r="DK15" s="181"/>
      <c r="DL15" s="181"/>
      <c r="DM15" s="181"/>
      <c r="DN15" s="181"/>
      <c r="DO15" s="181"/>
      <c r="DP15" s="181"/>
      <c r="DQ15" s="182"/>
      <c r="DR15" s="180"/>
      <c r="DS15" s="181"/>
      <c r="DT15" s="181"/>
      <c r="DU15" s="181"/>
      <c r="DV15" s="181"/>
      <c r="DW15" s="181"/>
      <c r="DX15" s="181"/>
      <c r="DY15" s="181"/>
      <c r="DZ15" s="182"/>
      <c r="EA15" s="186"/>
      <c r="EB15" s="187"/>
      <c r="EC15" s="187"/>
      <c r="ED15" s="187"/>
      <c r="EE15" s="187"/>
      <c r="EF15" s="187"/>
      <c r="EG15" s="187"/>
      <c r="EH15" s="187"/>
      <c r="EI15" s="187"/>
      <c r="EJ15" s="187"/>
      <c r="EK15" s="187"/>
      <c r="EL15" s="187"/>
      <c r="EM15" s="187"/>
      <c r="EN15" s="187"/>
      <c r="EO15" s="187"/>
      <c r="EP15" s="187"/>
      <c r="EQ15" s="187"/>
      <c r="ER15" s="187"/>
      <c r="ES15" s="187"/>
      <c r="ET15" s="187"/>
      <c r="EU15" s="187"/>
      <c r="EV15" s="187"/>
      <c r="EW15" s="187"/>
      <c r="EX15" s="187"/>
      <c r="EY15" s="188"/>
    </row>
    <row r="16" spans="1:155" s="4" customFormat="1" x14ac:dyDescent="0.25">
      <c r="A16" s="189" t="s">
        <v>152</v>
      </c>
      <c r="B16" s="190"/>
      <c r="C16" s="190"/>
      <c r="D16" s="190"/>
      <c r="E16" s="190"/>
      <c r="F16" s="191"/>
      <c r="G16" s="192" t="s">
        <v>153</v>
      </c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4"/>
      <c r="AO16" s="180">
        <v>0</v>
      </c>
      <c r="AP16" s="181"/>
      <c r="AQ16" s="181"/>
      <c r="AR16" s="181"/>
      <c r="AS16" s="181"/>
      <c r="AT16" s="181"/>
      <c r="AU16" s="181"/>
      <c r="AV16" s="181"/>
      <c r="AW16" s="182"/>
      <c r="AX16" s="180">
        <v>0</v>
      </c>
      <c r="AY16" s="181"/>
      <c r="AZ16" s="181"/>
      <c r="BA16" s="181"/>
      <c r="BB16" s="181"/>
      <c r="BC16" s="181"/>
      <c r="BD16" s="181"/>
      <c r="BE16" s="181"/>
      <c r="BF16" s="182"/>
      <c r="BG16" s="180"/>
      <c r="BH16" s="181"/>
      <c r="BI16" s="181"/>
      <c r="BJ16" s="181"/>
      <c r="BK16" s="181"/>
      <c r="BL16" s="181"/>
      <c r="BM16" s="181"/>
      <c r="BN16" s="181"/>
      <c r="BO16" s="182"/>
      <c r="BP16" s="180"/>
      <c r="BQ16" s="181"/>
      <c r="BR16" s="181"/>
      <c r="BS16" s="181"/>
      <c r="BT16" s="181"/>
      <c r="BU16" s="181"/>
      <c r="BV16" s="181"/>
      <c r="BW16" s="181"/>
      <c r="BX16" s="182"/>
      <c r="BY16" s="180"/>
      <c r="BZ16" s="181"/>
      <c r="CA16" s="181"/>
      <c r="CB16" s="181"/>
      <c r="CC16" s="181"/>
      <c r="CD16" s="181"/>
      <c r="CE16" s="181"/>
      <c r="CF16" s="181"/>
      <c r="CG16" s="182"/>
      <c r="CH16" s="180"/>
      <c r="CI16" s="181"/>
      <c r="CJ16" s="181"/>
      <c r="CK16" s="181"/>
      <c r="CL16" s="181"/>
      <c r="CM16" s="181"/>
      <c r="CN16" s="181"/>
      <c r="CO16" s="181"/>
      <c r="CP16" s="182"/>
      <c r="CQ16" s="180"/>
      <c r="CR16" s="181"/>
      <c r="CS16" s="181"/>
      <c r="CT16" s="181"/>
      <c r="CU16" s="181"/>
      <c r="CV16" s="181"/>
      <c r="CW16" s="181"/>
      <c r="CX16" s="181"/>
      <c r="CY16" s="182"/>
      <c r="CZ16" s="180"/>
      <c r="DA16" s="181"/>
      <c r="DB16" s="181"/>
      <c r="DC16" s="181"/>
      <c r="DD16" s="181"/>
      <c r="DE16" s="181"/>
      <c r="DF16" s="181"/>
      <c r="DG16" s="181"/>
      <c r="DH16" s="182"/>
      <c r="DI16" s="180"/>
      <c r="DJ16" s="181"/>
      <c r="DK16" s="181"/>
      <c r="DL16" s="181"/>
      <c r="DM16" s="181"/>
      <c r="DN16" s="181"/>
      <c r="DO16" s="181"/>
      <c r="DP16" s="181"/>
      <c r="DQ16" s="182"/>
      <c r="DR16" s="180"/>
      <c r="DS16" s="181"/>
      <c r="DT16" s="181"/>
      <c r="DU16" s="181"/>
      <c r="DV16" s="181"/>
      <c r="DW16" s="181"/>
      <c r="DX16" s="181"/>
      <c r="DY16" s="181"/>
      <c r="DZ16" s="182"/>
      <c r="EA16" s="186"/>
      <c r="EB16" s="187"/>
      <c r="EC16" s="187"/>
      <c r="ED16" s="187"/>
      <c r="EE16" s="187"/>
      <c r="EF16" s="187"/>
      <c r="EG16" s="187"/>
      <c r="EH16" s="187"/>
      <c r="EI16" s="187"/>
      <c r="EJ16" s="187"/>
      <c r="EK16" s="187"/>
      <c r="EL16" s="187"/>
      <c r="EM16" s="187"/>
      <c r="EN16" s="187"/>
      <c r="EO16" s="187"/>
      <c r="EP16" s="187"/>
      <c r="EQ16" s="187"/>
      <c r="ER16" s="187"/>
      <c r="ES16" s="187"/>
      <c r="ET16" s="187"/>
      <c r="EU16" s="187"/>
      <c r="EV16" s="187"/>
      <c r="EW16" s="187"/>
      <c r="EX16" s="187"/>
      <c r="EY16" s="188"/>
    </row>
    <row r="17" spans="1:155" s="4" customFormat="1" x14ac:dyDescent="0.25">
      <c r="A17" s="189" t="s">
        <v>154</v>
      </c>
      <c r="B17" s="190"/>
      <c r="C17" s="190"/>
      <c r="D17" s="190"/>
      <c r="E17" s="190"/>
      <c r="F17" s="191"/>
      <c r="G17" s="192" t="s">
        <v>240</v>
      </c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4"/>
      <c r="AO17" s="180">
        <v>7.20486</v>
      </c>
      <c r="AP17" s="181"/>
      <c r="AQ17" s="181"/>
      <c r="AR17" s="181"/>
      <c r="AS17" s="181"/>
      <c r="AT17" s="181"/>
      <c r="AU17" s="181"/>
      <c r="AV17" s="181"/>
      <c r="AW17" s="182"/>
      <c r="AX17" s="180">
        <v>5.5430000000000001</v>
      </c>
      <c r="AY17" s="181"/>
      <c r="AZ17" s="181"/>
      <c r="BA17" s="181"/>
      <c r="BB17" s="181"/>
      <c r="BC17" s="181"/>
      <c r="BD17" s="181"/>
      <c r="BE17" s="181"/>
      <c r="BF17" s="182"/>
      <c r="BG17" s="180"/>
      <c r="BH17" s="181"/>
      <c r="BI17" s="181"/>
      <c r="BJ17" s="181"/>
      <c r="BK17" s="181"/>
      <c r="BL17" s="181"/>
      <c r="BM17" s="181"/>
      <c r="BN17" s="181"/>
      <c r="BO17" s="182"/>
      <c r="BP17" s="180"/>
      <c r="BQ17" s="181"/>
      <c r="BR17" s="181"/>
      <c r="BS17" s="181"/>
      <c r="BT17" s="181"/>
      <c r="BU17" s="181"/>
      <c r="BV17" s="181"/>
      <c r="BW17" s="181"/>
      <c r="BX17" s="182"/>
      <c r="BY17" s="180"/>
      <c r="BZ17" s="181"/>
      <c r="CA17" s="181"/>
      <c r="CB17" s="181"/>
      <c r="CC17" s="181"/>
      <c r="CD17" s="181"/>
      <c r="CE17" s="181"/>
      <c r="CF17" s="181"/>
      <c r="CG17" s="182"/>
      <c r="CH17" s="180"/>
      <c r="CI17" s="181"/>
      <c r="CJ17" s="181"/>
      <c r="CK17" s="181"/>
      <c r="CL17" s="181"/>
      <c r="CM17" s="181"/>
      <c r="CN17" s="181"/>
      <c r="CO17" s="181"/>
      <c r="CP17" s="182"/>
      <c r="CQ17" s="180"/>
      <c r="CR17" s="181"/>
      <c r="CS17" s="181"/>
      <c r="CT17" s="181"/>
      <c r="CU17" s="181"/>
      <c r="CV17" s="181"/>
      <c r="CW17" s="181"/>
      <c r="CX17" s="181"/>
      <c r="CY17" s="182"/>
      <c r="CZ17" s="180"/>
      <c r="DA17" s="181"/>
      <c r="DB17" s="181"/>
      <c r="DC17" s="181"/>
      <c r="DD17" s="181"/>
      <c r="DE17" s="181"/>
      <c r="DF17" s="181"/>
      <c r="DG17" s="181"/>
      <c r="DH17" s="182"/>
      <c r="DI17" s="180">
        <v>7.20486</v>
      </c>
      <c r="DJ17" s="181"/>
      <c r="DK17" s="181"/>
      <c r="DL17" s="181"/>
      <c r="DM17" s="181"/>
      <c r="DN17" s="181"/>
      <c r="DO17" s="181"/>
      <c r="DP17" s="181"/>
      <c r="DQ17" s="182"/>
      <c r="DR17" s="180">
        <v>5.5430000000000001</v>
      </c>
      <c r="DS17" s="181"/>
      <c r="DT17" s="181"/>
      <c r="DU17" s="181"/>
      <c r="DV17" s="181"/>
      <c r="DW17" s="181"/>
      <c r="DX17" s="181"/>
      <c r="DY17" s="181"/>
      <c r="DZ17" s="182"/>
      <c r="EA17" s="186"/>
      <c r="EB17" s="187"/>
      <c r="EC17" s="187"/>
      <c r="ED17" s="187"/>
      <c r="EE17" s="187"/>
      <c r="EF17" s="187"/>
      <c r="EG17" s="187"/>
      <c r="EH17" s="187"/>
      <c r="EI17" s="187"/>
      <c r="EJ17" s="187"/>
      <c r="EK17" s="187"/>
      <c r="EL17" s="187"/>
      <c r="EM17" s="187"/>
      <c r="EN17" s="187"/>
      <c r="EO17" s="187"/>
      <c r="EP17" s="187"/>
      <c r="EQ17" s="187"/>
      <c r="ER17" s="187"/>
      <c r="ES17" s="187"/>
      <c r="ET17" s="187"/>
      <c r="EU17" s="187"/>
      <c r="EV17" s="187"/>
      <c r="EW17" s="187"/>
      <c r="EX17" s="187"/>
      <c r="EY17" s="188"/>
    </row>
    <row r="18" spans="1:155" s="4" customFormat="1" ht="30.75" customHeight="1" x14ac:dyDescent="0.25">
      <c r="A18" s="189" t="s">
        <v>155</v>
      </c>
      <c r="B18" s="190"/>
      <c r="C18" s="190"/>
      <c r="D18" s="190"/>
      <c r="E18" s="190"/>
      <c r="F18" s="191"/>
      <c r="G18" s="192" t="s">
        <v>156</v>
      </c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4"/>
      <c r="AO18" s="180">
        <v>0</v>
      </c>
      <c r="AP18" s="181"/>
      <c r="AQ18" s="181"/>
      <c r="AR18" s="181"/>
      <c r="AS18" s="181"/>
      <c r="AT18" s="181"/>
      <c r="AU18" s="181"/>
      <c r="AV18" s="181"/>
      <c r="AW18" s="182"/>
      <c r="AX18" s="180">
        <v>0</v>
      </c>
      <c r="AY18" s="181"/>
      <c r="AZ18" s="181"/>
      <c r="BA18" s="181"/>
      <c r="BB18" s="181"/>
      <c r="BC18" s="181"/>
      <c r="BD18" s="181"/>
      <c r="BE18" s="181"/>
      <c r="BF18" s="182"/>
      <c r="BG18" s="180"/>
      <c r="BH18" s="181"/>
      <c r="BI18" s="181"/>
      <c r="BJ18" s="181"/>
      <c r="BK18" s="181"/>
      <c r="BL18" s="181"/>
      <c r="BM18" s="181"/>
      <c r="BN18" s="181"/>
      <c r="BO18" s="182"/>
      <c r="BP18" s="180"/>
      <c r="BQ18" s="181"/>
      <c r="BR18" s="181"/>
      <c r="BS18" s="181"/>
      <c r="BT18" s="181"/>
      <c r="BU18" s="181"/>
      <c r="BV18" s="181"/>
      <c r="BW18" s="181"/>
      <c r="BX18" s="182"/>
      <c r="BY18" s="180"/>
      <c r="BZ18" s="181"/>
      <c r="CA18" s="181"/>
      <c r="CB18" s="181"/>
      <c r="CC18" s="181"/>
      <c r="CD18" s="181"/>
      <c r="CE18" s="181"/>
      <c r="CF18" s="181"/>
      <c r="CG18" s="182"/>
      <c r="CH18" s="180"/>
      <c r="CI18" s="181"/>
      <c r="CJ18" s="181"/>
      <c r="CK18" s="181"/>
      <c r="CL18" s="181"/>
      <c r="CM18" s="181"/>
      <c r="CN18" s="181"/>
      <c r="CO18" s="181"/>
      <c r="CP18" s="182"/>
      <c r="CQ18" s="180"/>
      <c r="CR18" s="181"/>
      <c r="CS18" s="181"/>
      <c r="CT18" s="181"/>
      <c r="CU18" s="181"/>
      <c r="CV18" s="181"/>
      <c r="CW18" s="181"/>
      <c r="CX18" s="181"/>
      <c r="CY18" s="182"/>
      <c r="CZ18" s="180"/>
      <c r="DA18" s="181"/>
      <c r="DB18" s="181"/>
      <c r="DC18" s="181"/>
      <c r="DD18" s="181"/>
      <c r="DE18" s="181"/>
      <c r="DF18" s="181"/>
      <c r="DG18" s="181"/>
      <c r="DH18" s="182"/>
      <c r="DI18" s="180"/>
      <c r="DJ18" s="181"/>
      <c r="DK18" s="181"/>
      <c r="DL18" s="181"/>
      <c r="DM18" s="181"/>
      <c r="DN18" s="181"/>
      <c r="DO18" s="181"/>
      <c r="DP18" s="181"/>
      <c r="DQ18" s="182"/>
      <c r="DR18" s="180"/>
      <c r="DS18" s="181"/>
      <c r="DT18" s="181"/>
      <c r="DU18" s="181"/>
      <c r="DV18" s="181"/>
      <c r="DW18" s="181"/>
      <c r="DX18" s="181"/>
      <c r="DY18" s="181"/>
      <c r="DZ18" s="182"/>
      <c r="EA18" s="186"/>
      <c r="EB18" s="187"/>
      <c r="EC18" s="187"/>
      <c r="ED18" s="187"/>
      <c r="EE18" s="187"/>
      <c r="EF18" s="187"/>
      <c r="EG18" s="187"/>
      <c r="EH18" s="187"/>
      <c r="EI18" s="187"/>
      <c r="EJ18" s="187"/>
      <c r="EK18" s="187"/>
      <c r="EL18" s="187"/>
      <c r="EM18" s="187"/>
      <c r="EN18" s="187"/>
      <c r="EO18" s="187"/>
      <c r="EP18" s="187"/>
      <c r="EQ18" s="187"/>
      <c r="ER18" s="187"/>
      <c r="ES18" s="187"/>
      <c r="ET18" s="187"/>
      <c r="EU18" s="187"/>
      <c r="EV18" s="187"/>
      <c r="EW18" s="187"/>
      <c r="EX18" s="187"/>
      <c r="EY18" s="188"/>
    </row>
    <row r="19" spans="1:155" s="4" customFormat="1" ht="31.5" customHeight="1" x14ac:dyDescent="0.25">
      <c r="A19" s="189" t="s">
        <v>157</v>
      </c>
      <c r="B19" s="190"/>
      <c r="C19" s="190"/>
      <c r="D19" s="190"/>
      <c r="E19" s="190"/>
      <c r="F19" s="191"/>
      <c r="G19" s="192" t="s">
        <v>158</v>
      </c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4"/>
      <c r="AO19" s="180">
        <v>0</v>
      </c>
      <c r="AP19" s="181"/>
      <c r="AQ19" s="181"/>
      <c r="AR19" s="181"/>
      <c r="AS19" s="181"/>
      <c r="AT19" s="181"/>
      <c r="AU19" s="181"/>
      <c r="AV19" s="181"/>
      <c r="AW19" s="182"/>
      <c r="AX19" s="180">
        <v>0</v>
      </c>
      <c r="AY19" s="181"/>
      <c r="AZ19" s="181"/>
      <c r="BA19" s="181"/>
      <c r="BB19" s="181"/>
      <c r="BC19" s="181"/>
      <c r="BD19" s="181"/>
      <c r="BE19" s="181"/>
      <c r="BF19" s="182"/>
      <c r="BG19" s="180"/>
      <c r="BH19" s="181"/>
      <c r="BI19" s="181"/>
      <c r="BJ19" s="181"/>
      <c r="BK19" s="181"/>
      <c r="BL19" s="181"/>
      <c r="BM19" s="181"/>
      <c r="BN19" s="181"/>
      <c r="BO19" s="182"/>
      <c r="BP19" s="180"/>
      <c r="BQ19" s="181"/>
      <c r="BR19" s="181"/>
      <c r="BS19" s="181"/>
      <c r="BT19" s="181"/>
      <c r="BU19" s="181"/>
      <c r="BV19" s="181"/>
      <c r="BW19" s="181"/>
      <c r="BX19" s="182"/>
      <c r="BY19" s="180"/>
      <c r="BZ19" s="181"/>
      <c r="CA19" s="181"/>
      <c r="CB19" s="181"/>
      <c r="CC19" s="181"/>
      <c r="CD19" s="181"/>
      <c r="CE19" s="181"/>
      <c r="CF19" s="181"/>
      <c r="CG19" s="182"/>
      <c r="CH19" s="180"/>
      <c r="CI19" s="181"/>
      <c r="CJ19" s="181"/>
      <c r="CK19" s="181"/>
      <c r="CL19" s="181"/>
      <c r="CM19" s="181"/>
      <c r="CN19" s="181"/>
      <c r="CO19" s="181"/>
      <c r="CP19" s="182"/>
      <c r="CQ19" s="180"/>
      <c r="CR19" s="181"/>
      <c r="CS19" s="181"/>
      <c r="CT19" s="181"/>
      <c r="CU19" s="181"/>
      <c r="CV19" s="181"/>
      <c r="CW19" s="181"/>
      <c r="CX19" s="181"/>
      <c r="CY19" s="182"/>
      <c r="CZ19" s="180"/>
      <c r="DA19" s="181"/>
      <c r="DB19" s="181"/>
      <c r="DC19" s="181"/>
      <c r="DD19" s="181"/>
      <c r="DE19" s="181"/>
      <c r="DF19" s="181"/>
      <c r="DG19" s="181"/>
      <c r="DH19" s="182"/>
      <c r="DI19" s="180"/>
      <c r="DJ19" s="181"/>
      <c r="DK19" s="181"/>
      <c r="DL19" s="181"/>
      <c r="DM19" s="181"/>
      <c r="DN19" s="181"/>
      <c r="DO19" s="181"/>
      <c r="DP19" s="181"/>
      <c r="DQ19" s="182"/>
      <c r="DR19" s="180"/>
      <c r="DS19" s="181"/>
      <c r="DT19" s="181"/>
      <c r="DU19" s="181"/>
      <c r="DV19" s="181"/>
      <c r="DW19" s="181"/>
      <c r="DX19" s="181"/>
      <c r="DY19" s="181"/>
      <c r="DZ19" s="182"/>
      <c r="EA19" s="186"/>
      <c r="EB19" s="187"/>
      <c r="EC19" s="187"/>
      <c r="ED19" s="187"/>
      <c r="EE19" s="187"/>
      <c r="EF19" s="187"/>
      <c r="EG19" s="187"/>
      <c r="EH19" s="187"/>
      <c r="EI19" s="187"/>
      <c r="EJ19" s="187"/>
      <c r="EK19" s="187"/>
      <c r="EL19" s="187"/>
      <c r="EM19" s="187"/>
      <c r="EN19" s="187"/>
      <c r="EO19" s="187"/>
      <c r="EP19" s="187"/>
      <c r="EQ19" s="187"/>
      <c r="ER19" s="187"/>
      <c r="ES19" s="187"/>
      <c r="ET19" s="187"/>
      <c r="EU19" s="187"/>
      <c r="EV19" s="187"/>
      <c r="EW19" s="187"/>
      <c r="EX19" s="187"/>
      <c r="EY19" s="188"/>
    </row>
    <row r="20" spans="1:155" s="4" customFormat="1" x14ac:dyDescent="0.25">
      <c r="A20" s="189" t="s">
        <v>159</v>
      </c>
      <c r="B20" s="190"/>
      <c r="C20" s="190"/>
      <c r="D20" s="190"/>
      <c r="E20" s="190"/>
      <c r="F20" s="191"/>
      <c r="G20" s="192" t="s">
        <v>160</v>
      </c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4"/>
      <c r="AO20" s="180">
        <v>0</v>
      </c>
      <c r="AP20" s="181"/>
      <c r="AQ20" s="181"/>
      <c r="AR20" s="181"/>
      <c r="AS20" s="181"/>
      <c r="AT20" s="181"/>
      <c r="AU20" s="181"/>
      <c r="AV20" s="181"/>
      <c r="AW20" s="182"/>
      <c r="AX20" s="180">
        <v>0</v>
      </c>
      <c r="AY20" s="181"/>
      <c r="AZ20" s="181"/>
      <c r="BA20" s="181"/>
      <c r="BB20" s="181"/>
      <c r="BC20" s="181"/>
      <c r="BD20" s="181"/>
      <c r="BE20" s="181"/>
      <c r="BF20" s="182"/>
      <c r="BG20" s="180"/>
      <c r="BH20" s="181"/>
      <c r="BI20" s="181"/>
      <c r="BJ20" s="181"/>
      <c r="BK20" s="181"/>
      <c r="BL20" s="181"/>
      <c r="BM20" s="181"/>
      <c r="BN20" s="181"/>
      <c r="BO20" s="182"/>
      <c r="BP20" s="180"/>
      <c r="BQ20" s="181"/>
      <c r="BR20" s="181"/>
      <c r="BS20" s="181"/>
      <c r="BT20" s="181"/>
      <c r="BU20" s="181"/>
      <c r="BV20" s="181"/>
      <c r="BW20" s="181"/>
      <c r="BX20" s="182"/>
      <c r="BY20" s="180"/>
      <c r="BZ20" s="181"/>
      <c r="CA20" s="181"/>
      <c r="CB20" s="181"/>
      <c r="CC20" s="181"/>
      <c r="CD20" s="181"/>
      <c r="CE20" s="181"/>
      <c r="CF20" s="181"/>
      <c r="CG20" s="182"/>
      <c r="CH20" s="180"/>
      <c r="CI20" s="181"/>
      <c r="CJ20" s="181"/>
      <c r="CK20" s="181"/>
      <c r="CL20" s="181"/>
      <c r="CM20" s="181"/>
      <c r="CN20" s="181"/>
      <c r="CO20" s="181"/>
      <c r="CP20" s="182"/>
      <c r="CQ20" s="180"/>
      <c r="CR20" s="181"/>
      <c r="CS20" s="181"/>
      <c r="CT20" s="181"/>
      <c r="CU20" s="181"/>
      <c r="CV20" s="181"/>
      <c r="CW20" s="181"/>
      <c r="CX20" s="181"/>
      <c r="CY20" s="182"/>
      <c r="CZ20" s="180"/>
      <c r="DA20" s="181"/>
      <c r="DB20" s="181"/>
      <c r="DC20" s="181"/>
      <c r="DD20" s="181"/>
      <c r="DE20" s="181"/>
      <c r="DF20" s="181"/>
      <c r="DG20" s="181"/>
      <c r="DH20" s="182"/>
      <c r="DI20" s="180"/>
      <c r="DJ20" s="181"/>
      <c r="DK20" s="181"/>
      <c r="DL20" s="181"/>
      <c r="DM20" s="181"/>
      <c r="DN20" s="181"/>
      <c r="DO20" s="181"/>
      <c r="DP20" s="181"/>
      <c r="DQ20" s="182"/>
      <c r="DR20" s="180"/>
      <c r="DS20" s="181"/>
      <c r="DT20" s="181"/>
      <c r="DU20" s="181"/>
      <c r="DV20" s="181"/>
      <c r="DW20" s="181"/>
      <c r="DX20" s="181"/>
      <c r="DY20" s="181"/>
      <c r="DZ20" s="182"/>
      <c r="EA20" s="186"/>
      <c r="EB20" s="187"/>
      <c r="EC20" s="187"/>
      <c r="ED20" s="187"/>
      <c r="EE20" s="187"/>
      <c r="EF20" s="187"/>
      <c r="EG20" s="187"/>
      <c r="EH20" s="187"/>
      <c r="EI20" s="187"/>
      <c r="EJ20" s="187"/>
      <c r="EK20" s="187"/>
      <c r="EL20" s="187"/>
      <c r="EM20" s="187"/>
      <c r="EN20" s="187"/>
      <c r="EO20" s="187"/>
      <c r="EP20" s="187"/>
      <c r="EQ20" s="187"/>
      <c r="ER20" s="187"/>
      <c r="ES20" s="187"/>
      <c r="ET20" s="187"/>
      <c r="EU20" s="187"/>
      <c r="EV20" s="187"/>
      <c r="EW20" s="187"/>
      <c r="EX20" s="187"/>
      <c r="EY20" s="188"/>
    </row>
    <row r="21" spans="1:155" s="4" customFormat="1" x14ac:dyDescent="0.25">
      <c r="A21" s="189" t="s">
        <v>161</v>
      </c>
      <c r="B21" s="190"/>
      <c r="C21" s="190"/>
      <c r="D21" s="190"/>
      <c r="E21" s="190"/>
      <c r="F21" s="191"/>
      <c r="G21" s="192" t="s">
        <v>162</v>
      </c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4"/>
      <c r="AO21" s="180">
        <v>92.927999999999997</v>
      </c>
      <c r="AP21" s="181"/>
      <c r="AQ21" s="181"/>
      <c r="AR21" s="181"/>
      <c r="AS21" s="181"/>
      <c r="AT21" s="181"/>
      <c r="AU21" s="181"/>
      <c r="AV21" s="181"/>
      <c r="AW21" s="182"/>
      <c r="AX21" s="180">
        <v>84.473792190000012</v>
      </c>
      <c r="AY21" s="181"/>
      <c r="AZ21" s="181"/>
      <c r="BA21" s="181"/>
      <c r="BB21" s="181"/>
      <c r="BC21" s="181"/>
      <c r="BD21" s="181"/>
      <c r="BE21" s="181"/>
      <c r="BF21" s="182"/>
      <c r="BG21" s="180">
        <v>3.9850000000000003</v>
      </c>
      <c r="BH21" s="181"/>
      <c r="BI21" s="181"/>
      <c r="BJ21" s="181"/>
      <c r="BK21" s="181"/>
      <c r="BL21" s="181"/>
      <c r="BM21" s="181"/>
      <c r="BN21" s="181"/>
      <c r="BO21" s="182"/>
      <c r="BP21" s="180">
        <v>16.544099999999997</v>
      </c>
      <c r="BQ21" s="181"/>
      <c r="BR21" s="181"/>
      <c r="BS21" s="181"/>
      <c r="BT21" s="181"/>
      <c r="BU21" s="181"/>
      <c r="BV21" s="181"/>
      <c r="BW21" s="181"/>
      <c r="BX21" s="182"/>
      <c r="BY21" s="180">
        <v>2.3310000000000004</v>
      </c>
      <c r="BZ21" s="181"/>
      <c r="CA21" s="181"/>
      <c r="CB21" s="181"/>
      <c r="CC21" s="181"/>
      <c r="CD21" s="181"/>
      <c r="CE21" s="181"/>
      <c r="CF21" s="181"/>
      <c r="CG21" s="182"/>
      <c r="CH21" s="180">
        <v>41.615787526440663</v>
      </c>
      <c r="CI21" s="181"/>
      <c r="CJ21" s="181"/>
      <c r="CK21" s="181"/>
      <c r="CL21" s="181"/>
      <c r="CM21" s="181"/>
      <c r="CN21" s="181"/>
      <c r="CO21" s="181"/>
      <c r="CP21" s="182"/>
      <c r="CQ21" s="180">
        <v>13.719999999999999</v>
      </c>
      <c r="CR21" s="181"/>
      <c r="CS21" s="181"/>
      <c r="CT21" s="181"/>
      <c r="CU21" s="181"/>
      <c r="CV21" s="181"/>
      <c r="CW21" s="181"/>
      <c r="CX21" s="181"/>
      <c r="CY21" s="182"/>
      <c r="CZ21" s="180">
        <v>-7.6518962750847468</v>
      </c>
      <c r="DA21" s="181"/>
      <c r="DB21" s="181"/>
      <c r="DC21" s="181"/>
      <c r="DD21" s="181"/>
      <c r="DE21" s="181"/>
      <c r="DF21" s="181"/>
      <c r="DG21" s="181"/>
      <c r="DH21" s="182"/>
      <c r="DI21" s="180">
        <v>72.891999999999996</v>
      </c>
      <c r="DJ21" s="181"/>
      <c r="DK21" s="181"/>
      <c r="DL21" s="181"/>
      <c r="DM21" s="181"/>
      <c r="DN21" s="181"/>
      <c r="DO21" s="181"/>
      <c r="DP21" s="181"/>
      <c r="DQ21" s="182"/>
      <c r="DR21" s="180">
        <v>33.965800938644094</v>
      </c>
      <c r="DS21" s="181"/>
      <c r="DT21" s="181"/>
      <c r="DU21" s="181"/>
      <c r="DV21" s="181"/>
      <c r="DW21" s="181"/>
      <c r="DX21" s="181"/>
      <c r="DY21" s="181"/>
      <c r="DZ21" s="182"/>
      <c r="EA21" s="186"/>
      <c r="EB21" s="187"/>
      <c r="EC21" s="187"/>
      <c r="ED21" s="187"/>
      <c r="EE21" s="187"/>
      <c r="EF21" s="187"/>
      <c r="EG21" s="187"/>
      <c r="EH21" s="187"/>
      <c r="EI21" s="187"/>
      <c r="EJ21" s="187"/>
      <c r="EK21" s="187"/>
      <c r="EL21" s="187"/>
      <c r="EM21" s="187"/>
      <c r="EN21" s="187"/>
      <c r="EO21" s="187"/>
      <c r="EP21" s="187"/>
      <c r="EQ21" s="187"/>
      <c r="ER21" s="187"/>
      <c r="ES21" s="187"/>
      <c r="ET21" s="187"/>
      <c r="EU21" s="187"/>
      <c r="EV21" s="187"/>
      <c r="EW21" s="187"/>
      <c r="EX21" s="187"/>
      <c r="EY21" s="188"/>
    </row>
    <row r="22" spans="1:155" s="4" customFormat="1" x14ac:dyDescent="0.25">
      <c r="A22" s="189" t="s">
        <v>163</v>
      </c>
      <c r="B22" s="190"/>
      <c r="C22" s="190"/>
      <c r="D22" s="190"/>
      <c r="E22" s="190"/>
      <c r="F22" s="191"/>
      <c r="G22" s="192" t="s">
        <v>164</v>
      </c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4"/>
      <c r="AO22" s="180">
        <v>92.927999999999997</v>
      </c>
      <c r="AP22" s="181"/>
      <c r="AQ22" s="181"/>
      <c r="AR22" s="181"/>
      <c r="AS22" s="181"/>
      <c r="AT22" s="181"/>
      <c r="AU22" s="181"/>
      <c r="AV22" s="181"/>
      <c r="AW22" s="182"/>
      <c r="AX22" s="180">
        <v>84.473792190000012</v>
      </c>
      <c r="AY22" s="181"/>
      <c r="AZ22" s="181"/>
      <c r="BA22" s="181"/>
      <c r="BB22" s="181"/>
      <c r="BC22" s="181"/>
      <c r="BD22" s="181"/>
      <c r="BE22" s="181"/>
      <c r="BF22" s="182"/>
      <c r="BG22" s="180">
        <v>3.9850000000000003</v>
      </c>
      <c r="BH22" s="181"/>
      <c r="BI22" s="181"/>
      <c r="BJ22" s="181"/>
      <c r="BK22" s="181"/>
      <c r="BL22" s="181"/>
      <c r="BM22" s="181"/>
      <c r="BN22" s="181"/>
      <c r="BO22" s="182"/>
      <c r="BP22" s="180">
        <v>16.544099999999997</v>
      </c>
      <c r="BQ22" s="181"/>
      <c r="BR22" s="181"/>
      <c r="BS22" s="181"/>
      <c r="BT22" s="181"/>
      <c r="BU22" s="181"/>
      <c r="BV22" s="181"/>
      <c r="BW22" s="181"/>
      <c r="BX22" s="182"/>
      <c r="BY22" s="180">
        <v>2.3310000000000004</v>
      </c>
      <c r="BZ22" s="181"/>
      <c r="CA22" s="181"/>
      <c r="CB22" s="181"/>
      <c r="CC22" s="181"/>
      <c r="CD22" s="181"/>
      <c r="CE22" s="181"/>
      <c r="CF22" s="181"/>
      <c r="CG22" s="182"/>
      <c r="CH22" s="180">
        <v>41.615787526440663</v>
      </c>
      <c r="CI22" s="181"/>
      <c r="CJ22" s="181"/>
      <c r="CK22" s="181"/>
      <c r="CL22" s="181"/>
      <c r="CM22" s="181"/>
      <c r="CN22" s="181"/>
      <c r="CO22" s="181"/>
      <c r="CP22" s="182"/>
      <c r="CQ22" s="180">
        <v>13.719999999999999</v>
      </c>
      <c r="CR22" s="181"/>
      <c r="CS22" s="181"/>
      <c r="CT22" s="181"/>
      <c r="CU22" s="181"/>
      <c r="CV22" s="181"/>
      <c r="CW22" s="181"/>
      <c r="CX22" s="181"/>
      <c r="CY22" s="182"/>
      <c r="CZ22" s="180">
        <v>-7.6518962750847468</v>
      </c>
      <c r="DA22" s="181"/>
      <c r="DB22" s="181"/>
      <c r="DC22" s="181"/>
      <c r="DD22" s="181"/>
      <c r="DE22" s="181"/>
      <c r="DF22" s="181"/>
      <c r="DG22" s="181"/>
      <c r="DH22" s="182"/>
      <c r="DI22" s="180">
        <v>72.891999999999996</v>
      </c>
      <c r="DJ22" s="181"/>
      <c r="DK22" s="181"/>
      <c r="DL22" s="181"/>
      <c r="DM22" s="181"/>
      <c r="DN22" s="181"/>
      <c r="DO22" s="181"/>
      <c r="DP22" s="181"/>
      <c r="DQ22" s="182"/>
      <c r="DR22" s="180">
        <v>33.965800938644094</v>
      </c>
      <c r="DS22" s="181"/>
      <c r="DT22" s="181"/>
      <c r="DU22" s="181"/>
      <c r="DV22" s="181"/>
      <c r="DW22" s="181"/>
      <c r="DX22" s="181"/>
      <c r="DY22" s="181"/>
      <c r="DZ22" s="182"/>
      <c r="EA22" s="186"/>
      <c r="EB22" s="187"/>
      <c r="EC22" s="187"/>
      <c r="ED22" s="187"/>
      <c r="EE22" s="187"/>
      <c r="EF22" s="187"/>
      <c r="EG22" s="187"/>
      <c r="EH22" s="187"/>
      <c r="EI22" s="187"/>
      <c r="EJ22" s="187"/>
      <c r="EK22" s="187"/>
      <c r="EL22" s="187"/>
      <c r="EM22" s="187"/>
      <c r="EN22" s="187"/>
      <c r="EO22" s="187"/>
      <c r="EP22" s="187"/>
      <c r="EQ22" s="187"/>
      <c r="ER22" s="187"/>
      <c r="ES22" s="187"/>
      <c r="ET22" s="187"/>
      <c r="EU22" s="187"/>
      <c r="EV22" s="187"/>
      <c r="EW22" s="187"/>
      <c r="EX22" s="187"/>
      <c r="EY22" s="188"/>
    </row>
    <row r="23" spans="1:155" s="4" customFormat="1" x14ac:dyDescent="0.25">
      <c r="A23" s="189" t="s">
        <v>165</v>
      </c>
      <c r="B23" s="190"/>
      <c r="C23" s="190"/>
      <c r="D23" s="190"/>
      <c r="E23" s="190"/>
      <c r="F23" s="191"/>
      <c r="G23" s="192" t="s">
        <v>166</v>
      </c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4"/>
      <c r="AO23" s="180">
        <v>0</v>
      </c>
      <c r="AP23" s="181"/>
      <c r="AQ23" s="181"/>
      <c r="AR23" s="181"/>
      <c r="AS23" s="181"/>
      <c r="AT23" s="181"/>
      <c r="AU23" s="181"/>
      <c r="AV23" s="181"/>
      <c r="AW23" s="182"/>
      <c r="AX23" s="180">
        <v>0</v>
      </c>
      <c r="AY23" s="181"/>
      <c r="AZ23" s="181"/>
      <c r="BA23" s="181"/>
      <c r="BB23" s="181"/>
      <c r="BC23" s="181"/>
      <c r="BD23" s="181"/>
      <c r="BE23" s="181"/>
      <c r="BF23" s="182"/>
      <c r="BG23" s="180"/>
      <c r="BH23" s="181"/>
      <c r="BI23" s="181"/>
      <c r="BJ23" s="181"/>
      <c r="BK23" s="181"/>
      <c r="BL23" s="181"/>
      <c r="BM23" s="181"/>
      <c r="BN23" s="181"/>
      <c r="BO23" s="182"/>
      <c r="BP23" s="180"/>
      <c r="BQ23" s="181"/>
      <c r="BR23" s="181"/>
      <c r="BS23" s="181"/>
      <c r="BT23" s="181"/>
      <c r="BU23" s="181"/>
      <c r="BV23" s="181"/>
      <c r="BW23" s="181"/>
      <c r="BX23" s="182"/>
      <c r="BY23" s="180"/>
      <c r="BZ23" s="181"/>
      <c r="CA23" s="181"/>
      <c r="CB23" s="181"/>
      <c r="CC23" s="181"/>
      <c r="CD23" s="181"/>
      <c r="CE23" s="181"/>
      <c r="CF23" s="181"/>
      <c r="CG23" s="182"/>
      <c r="CH23" s="180"/>
      <c r="CI23" s="181"/>
      <c r="CJ23" s="181"/>
      <c r="CK23" s="181"/>
      <c r="CL23" s="181"/>
      <c r="CM23" s="181"/>
      <c r="CN23" s="181"/>
      <c r="CO23" s="181"/>
      <c r="CP23" s="182"/>
      <c r="CQ23" s="180"/>
      <c r="CR23" s="181"/>
      <c r="CS23" s="181"/>
      <c r="CT23" s="181"/>
      <c r="CU23" s="181"/>
      <c r="CV23" s="181"/>
      <c r="CW23" s="181"/>
      <c r="CX23" s="181"/>
      <c r="CY23" s="182"/>
      <c r="CZ23" s="180"/>
      <c r="DA23" s="181"/>
      <c r="DB23" s="181"/>
      <c r="DC23" s="181"/>
      <c r="DD23" s="181"/>
      <c r="DE23" s="181"/>
      <c r="DF23" s="181"/>
      <c r="DG23" s="181"/>
      <c r="DH23" s="182"/>
      <c r="DI23" s="180"/>
      <c r="DJ23" s="181"/>
      <c r="DK23" s="181"/>
      <c r="DL23" s="181"/>
      <c r="DM23" s="181"/>
      <c r="DN23" s="181"/>
      <c r="DO23" s="181"/>
      <c r="DP23" s="181"/>
      <c r="DQ23" s="182"/>
      <c r="DR23" s="180"/>
      <c r="DS23" s="181"/>
      <c r="DT23" s="181"/>
      <c r="DU23" s="181"/>
      <c r="DV23" s="181"/>
      <c r="DW23" s="181"/>
      <c r="DX23" s="181"/>
      <c r="DY23" s="181"/>
      <c r="DZ23" s="182"/>
      <c r="EA23" s="186"/>
      <c r="EB23" s="187"/>
      <c r="EC23" s="187"/>
      <c r="ED23" s="187"/>
      <c r="EE23" s="187"/>
      <c r="EF23" s="187"/>
      <c r="EG23" s="187"/>
      <c r="EH23" s="187"/>
      <c r="EI23" s="187"/>
      <c r="EJ23" s="187"/>
      <c r="EK23" s="187"/>
      <c r="EL23" s="187"/>
      <c r="EM23" s="187"/>
      <c r="EN23" s="187"/>
      <c r="EO23" s="187"/>
      <c r="EP23" s="187"/>
      <c r="EQ23" s="187"/>
      <c r="ER23" s="187"/>
      <c r="ES23" s="187"/>
      <c r="ET23" s="187"/>
      <c r="EU23" s="187"/>
      <c r="EV23" s="187"/>
      <c r="EW23" s="187"/>
      <c r="EX23" s="187"/>
      <c r="EY23" s="188"/>
    </row>
    <row r="24" spans="1:155" s="4" customFormat="1" x14ac:dyDescent="0.25">
      <c r="A24" s="189" t="s">
        <v>167</v>
      </c>
      <c r="B24" s="190"/>
      <c r="C24" s="190"/>
      <c r="D24" s="190"/>
      <c r="E24" s="190"/>
      <c r="F24" s="191"/>
      <c r="G24" s="192" t="s">
        <v>168</v>
      </c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4"/>
      <c r="AO24" s="180">
        <v>0</v>
      </c>
      <c r="AP24" s="181"/>
      <c r="AQ24" s="181"/>
      <c r="AR24" s="181"/>
      <c r="AS24" s="181"/>
      <c r="AT24" s="181"/>
      <c r="AU24" s="181"/>
      <c r="AV24" s="181"/>
      <c r="AW24" s="182"/>
      <c r="AX24" s="180">
        <v>0</v>
      </c>
      <c r="AY24" s="181"/>
      <c r="AZ24" s="181"/>
      <c r="BA24" s="181"/>
      <c r="BB24" s="181"/>
      <c r="BC24" s="181"/>
      <c r="BD24" s="181"/>
      <c r="BE24" s="181"/>
      <c r="BF24" s="182"/>
      <c r="BG24" s="180"/>
      <c r="BH24" s="181"/>
      <c r="BI24" s="181"/>
      <c r="BJ24" s="181"/>
      <c r="BK24" s="181"/>
      <c r="BL24" s="181"/>
      <c r="BM24" s="181"/>
      <c r="BN24" s="181"/>
      <c r="BO24" s="182"/>
      <c r="BP24" s="180"/>
      <c r="BQ24" s="181"/>
      <c r="BR24" s="181"/>
      <c r="BS24" s="181"/>
      <c r="BT24" s="181"/>
      <c r="BU24" s="181"/>
      <c r="BV24" s="181"/>
      <c r="BW24" s="181"/>
      <c r="BX24" s="182"/>
      <c r="BY24" s="180"/>
      <c r="BZ24" s="181"/>
      <c r="CA24" s="181"/>
      <c r="CB24" s="181"/>
      <c r="CC24" s="181"/>
      <c r="CD24" s="181"/>
      <c r="CE24" s="181"/>
      <c r="CF24" s="181"/>
      <c r="CG24" s="182"/>
      <c r="CH24" s="180"/>
      <c r="CI24" s="181"/>
      <c r="CJ24" s="181"/>
      <c r="CK24" s="181"/>
      <c r="CL24" s="181"/>
      <c r="CM24" s="181"/>
      <c r="CN24" s="181"/>
      <c r="CO24" s="181"/>
      <c r="CP24" s="182"/>
      <c r="CQ24" s="180"/>
      <c r="CR24" s="181"/>
      <c r="CS24" s="181"/>
      <c r="CT24" s="181"/>
      <c r="CU24" s="181"/>
      <c r="CV24" s="181"/>
      <c r="CW24" s="181"/>
      <c r="CX24" s="181"/>
      <c r="CY24" s="182"/>
      <c r="CZ24" s="180"/>
      <c r="DA24" s="181"/>
      <c r="DB24" s="181"/>
      <c r="DC24" s="181"/>
      <c r="DD24" s="181"/>
      <c r="DE24" s="181"/>
      <c r="DF24" s="181"/>
      <c r="DG24" s="181"/>
      <c r="DH24" s="182"/>
      <c r="DI24" s="180"/>
      <c r="DJ24" s="181"/>
      <c r="DK24" s="181"/>
      <c r="DL24" s="181"/>
      <c r="DM24" s="181"/>
      <c r="DN24" s="181"/>
      <c r="DO24" s="181"/>
      <c r="DP24" s="181"/>
      <c r="DQ24" s="182"/>
      <c r="DR24" s="180"/>
      <c r="DS24" s="181"/>
      <c r="DT24" s="181"/>
      <c r="DU24" s="181"/>
      <c r="DV24" s="181"/>
      <c r="DW24" s="181"/>
      <c r="DX24" s="181"/>
      <c r="DY24" s="181"/>
      <c r="DZ24" s="182"/>
      <c r="EA24" s="186"/>
      <c r="EB24" s="187"/>
      <c r="EC24" s="187"/>
      <c r="ED24" s="187"/>
      <c r="EE24" s="187"/>
      <c r="EF24" s="187"/>
      <c r="EG24" s="187"/>
      <c r="EH24" s="187"/>
      <c r="EI24" s="187"/>
      <c r="EJ24" s="187"/>
      <c r="EK24" s="187"/>
      <c r="EL24" s="187"/>
      <c r="EM24" s="187"/>
      <c r="EN24" s="187"/>
      <c r="EO24" s="187"/>
      <c r="EP24" s="187"/>
      <c r="EQ24" s="187"/>
      <c r="ER24" s="187"/>
      <c r="ES24" s="187"/>
      <c r="ET24" s="187"/>
      <c r="EU24" s="187"/>
      <c r="EV24" s="187"/>
      <c r="EW24" s="187"/>
      <c r="EX24" s="187"/>
      <c r="EY24" s="188"/>
    </row>
    <row r="25" spans="1:155" s="4" customFormat="1" x14ac:dyDescent="0.25">
      <c r="A25" s="189" t="s">
        <v>169</v>
      </c>
      <c r="B25" s="190"/>
      <c r="C25" s="190"/>
      <c r="D25" s="190"/>
      <c r="E25" s="190"/>
      <c r="F25" s="191"/>
      <c r="G25" s="192" t="s">
        <v>170</v>
      </c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4"/>
      <c r="AO25" s="180">
        <v>18.0239148</v>
      </c>
      <c r="AP25" s="181"/>
      <c r="AQ25" s="181"/>
      <c r="AR25" s="181"/>
      <c r="AS25" s="181"/>
      <c r="AT25" s="181"/>
      <c r="AU25" s="181"/>
      <c r="AV25" s="181"/>
      <c r="AW25" s="182"/>
      <c r="AX25" s="180">
        <v>19.915395109199999</v>
      </c>
      <c r="AY25" s="181"/>
      <c r="AZ25" s="181"/>
      <c r="BA25" s="181"/>
      <c r="BB25" s="181"/>
      <c r="BC25" s="181"/>
      <c r="BD25" s="181"/>
      <c r="BE25" s="181"/>
      <c r="BF25" s="182"/>
      <c r="BG25" s="180">
        <v>0.71730000000000005</v>
      </c>
      <c r="BH25" s="181"/>
      <c r="BI25" s="181"/>
      <c r="BJ25" s="181"/>
      <c r="BK25" s="181"/>
      <c r="BL25" s="181"/>
      <c r="BM25" s="181"/>
      <c r="BN25" s="181"/>
      <c r="BO25" s="182"/>
      <c r="BP25" s="180">
        <v>3.1422780000000001</v>
      </c>
      <c r="BQ25" s="181"/>
      <c r="BR25" s="181"/>
      <c r="BS25" s="181"/>
      <c r="BT25" s="181"/>
      <c r="BU25" s="181"/>
      <c r="BV25" s="181"/>
      <c r="BW25" s="181"/>
      <c r="BX25" s="182"/>
      <c r="BY25" s="180">
        <v>0.41958000000000006</v>
      </c>
      <c r="BZ25" s="181"/>
      <c r="CA25" s="181"/>
      <c r="CB25" s="181"/>
      <c r="CC25" s="181"/>
      <c r="CD25" s="181"/>
      <c r="CE25" s="181"/>
      <c r="CF25" s="181"/>
      <c r="CG25" s="182"/>
      <c r="CH25" s="180">
        <v>8.2404929411999976</v>
      </c>
      <c r="CI25" s="181"/>
      <c r="CJ25" s="181"/>
      <c r="CK25" s="181"/>
      <c r="CL25" s="181"/>
      <c r="CM25" s="181"/>
      <c r="CN25" s="181"/>
      <c r="CO25" s="181"/>
      <c r="CP25" s="182"/>
      <c r="CQ25" s="180">
        <v>2.4695999999999998</v>
      </c>
      <c r="CR25" s="181"/>
      <c r="CS25" s="181"/>
      <c r="CT25" s="181"/>
      <c r="CU25" s="181"/>
      <c r="CV25" s="181"/>
      <c r="CW25" s="181"/>
      <c r="CX25" s="181"/>
      <c r="CY25" s="182"/>
      <c r="CZ25" s="180">
        <v>0.50283459539999997</v>
      </c>
      <c r="DA25" s="181"/>
      <c r="DB25" s="181"/>
      <c r="DC25" s="181"/>
      <c r="DD25" s="181"/>
      <c r="DE25" s="181"/>
      <c r="DF25" s="181"/>
      <c r="DG25" s="181"/>
      <c r="DH25" s="182"/>
      <c r="DI25" s="180">
        <v>14.417434799999999</v>
      </c>
      <c r="DJ25" s="181"/>
      <c r="DK25" s="181"/>
      <c r="DL25" s="181"/>
      <c r="DM25" s="181"/>
      <c r="DN25" s="181"/>
      <c r="DO25" s="181"/>
      <c r="DP25" s="181"/>
      <c r="DQ25" s="182"/>
      <c r="DR25" s="180">
        <v>8.0297895726000039</v>
      </c>
      <c r="DS25" s="181"/>
      <c r="DT25" s="181"/>
      <c r="DU25" s="181"/>
      <c r="DV25" s="181"/>
      <c r="DW25" s="181"/>
      <c r="DX25" s="181"/>
      <c r="DY25" s="181"/>
      <c r="DZ25" s="182"/>
      <c r="EA25" s="186"/>
      <c r="EB25" s="187"/>
      <c r="EC25" s="187"/>
      <c r="ED25" s="187"/>
      <c r="EE25" s="187"/>
      <c r="EF25" s="187"/>
      <c r="EG25" s="187"/>
      <c r="EH25" s="187"/>
      <c r="EI25" s="187"/>
      <c r="EJ25" s="187"/>
      <c r="EK25" s="187"/>
      <c r="EL25" s="187"/>
      <c r="EM25" s="187"/>
      <c r="EN25" s="187"/>
      <c r="EO25" s="187"/>
      <c r="EP25" s="187"/>
      <c r="EQ25" s="187"/>
      <c r="ER25" s="187"/>
      <c r="ES25" s="187"/>
      <c r="ET25" s="187"/>
      <c r="EU25" s="187"/>
      <c r="EV25" s="187"/>
      <c r="EW25" s="187"/>
      <c r="EX25" s="187"/>
      <c r="EY25" s="188"/>
    </row>
    <row r="26" spans="1:155" s="4" customFormat="1" ht="30" customHeight="1" x14ac:dyDescent="0.25">
      <c r="A26" s="189" t="s">
        <v>171</v>
      </c>
      <c r="B26" s="190"/>
      <c r="C26" s="190"/>
      <c r="D26" s="190"/>
      <c r="E26" s="190"/>
      <c r="F26" s="191"/>
      <c r="G26" s="192" t="s">
        <v>220</v>
      </c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4"/>
      <c r="AO26" s="180">
        <v>0</v>
      </c>
      <c r="AP26" s="181"/>
      <c r="AQ26" s="181"/>
      <c r="AR26" s="181"/>
      <c r="AS26" s="181"/>
      <c r="AT26" s="181"/>
      <c r="AU26" s="181"/>
      <c r="AV26" s="181"/>
      <c r="AW26" s="182"/>
      <c r="AX26" s="180">
        <v>20.624291750000001</v>
      </c>
      <c r="AY26" s="181"/>
      <c r="AZ26" s="181"/>
      <c r="BA26" s="181"/>
      <c r="BB26" s="181"/>
      <c r="BC26" s="181"/>
      <c r="BD26" s="181"/>
      <c r="BE26" s="181"/>
      <c r="BF26" s="182"/>
      <c r="BG26" s="180">
        <v>0</v>
      </c>
      <c r="BH26" s="181"/>
      <c r="BI26" s="181"/>
      <c r="BJ26" s="181"/>
      <c r="BK26" s="181"/>
      <c r="BL26" s="181"/>
      <c r="BM26" s="181"/>
      <c r="BN26" s="181"/>
      <c r="BO26" s="182"/>
      <c r="BP26" s="180">
        <v>0.91300000000000003</v>
      </c>
      <c r="BQ26" s="181"/>
      <c r="BR26" s="181"/>
      <c r="BS26" s="181"/>
      <c r="BT26" s="181"/>
      <c r="BU26" s="181"/>
      <c r="BV26" s="181"/>
      <c r="BW26" s="181"/>
      <c r="BX26" s="182"/>
      <c r="BY26" s="180">
        <v>0</v>
      </c>
      <c r="BZ26" s="181"/>
      <c r="CA26" s="181"/>
      <c r="CB26" s="181"/>
      <c r="CC26" s="181"/>
      <c r="CD26" s="181"/>
      <c r="CE26" s="181"/>
      <c r="CF26" s="181"/>
      <c r="CG26" s="182"/>
      <c r="CH26" s="180">
        <v>4.1647288135593223</v>
      </c>
      <c r="CI26" s="181"/>
      <c r="CJ26" s="181"/>
      <c r="CK26" s="181"/>
      <c r="CL26" s="181"/>
      <c r="CM26" s="181"/>
      <c r="CN26" s="181"/>
      <c r="CO26" s="181"/>
      <c r="CP26" s="182"/>
      <c r="CQ26" s="180">
        <v>0</v>
      </c>
      <c r="CR26" s="181"/>
      <c r="CS26" s="181"/>
      <c r="CT26" s="181"/>
      <c r="CU26" s="181"/>
      <c r="CV26" s="181"/>
      <c r="CW26" s="181"/>
      <c r="CX26" s="181"/>
      <c r="CY26" s="182"/>
      <c r="CZ26" s="180">
        <v>10.445421805084747</v>
      </c>
      <c r="DA26" s="181"/>
      <c r="DB26" s="181"/>
      <c r="DC26" s="181"/>
      <c r="DD26" s="181"/>
      <c r="DE26" s="181"/>
      <c r="DF26" s="181"/>
      <c r="DG26" s="181"/>
      <c r="DH26" s="182"/>
      <c r="DI26" s="180"/>
      <c r="DJ26" s="181"/>
      <c r="DK26" s="181"/>
      <c r="DL26" s="181"/>
      <c r="DM26" s="181"/>
      <c r="DN26" s="181"/>
      <c r="DO26" s="181"/>
      <c r="DP26" s="181"/>
      <c r="DQ26" s="182"/>
      <c r="DR26" s="180">
        <v>5.1011411313559316</v>
      </c>
      <c r="DS26" s="181"/>
      <c r="DT26" s="181"/>
      <c r="DU26" s="181"/>
      <c r="DV26" s="181"/>
      <c r="DW26" s="181"/>
      <c r="DX26" s="181"/>
      <c r="DY26" s="181"/>
      <c r="DZ26" s="182"/>
      <c r="EA26" s="186"/>
      <c r="EB26" s="187"/>
      <c r="EC26" s="187"/>
      <c r="ED26" s="187"/>
      <c r="EE26" s="187"/>
      <c r="EF26" s="187"/>
      <c r="EG26" s="187"/>
      <c r="EH26" s="187"/>
      <c r="EI26" s="187"/>
      <c r="EJ26" s="187"/>
      <c r="EK26" s="187"/>
      <c r="EL26" s="187"/>
      <c r="EM26" s="187"/>
      <c r="EN26" s="187"/>
      <c r="EO26" s="187"/>
      <c r="EP26" s="187"/>
      <c r="EQ26" s="187"/>
      <c r="ER26" s="187"/>
      <c r="ES26" s="187"/>
      <c r="ET26" s="187"/>
      <c r="EU26" s="187"/>
      <c r="EV26" s="187"/>
      <c r="EW26" s="187"/>
      <c r="EX26" s="187"/>
      <c r="EY26" s="188"/>
    </row>
    <row r="27" spans="1:155" s="4" customFormat="1" x14ac:dyDescent="0.25">
      <c r="A27" s="189" t="s">
        <v>172</v>
      </c>
      <c r="B27" s="190"/>
      <c r="C27" s="190"/>
      <c r="D27" s="190"/>
      <c r="E27" s="190"/>
      <c r="F27" s="191"/>
      <c r="G27" s="192" t="s">
        <v>173</v>
      </c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4"/>
      <c r="AO27" s="180"/>
      <c r="AP27" s="181"/>
      <c r="AQ27" s="181"/>
      <c r="AR27" s="181"/>
      <c r="AS27" s="181"/>
      <c r="AT27" s="181"/>
      <c r="AU27" s="181"/>
      <c r="AV27" s="181"/>
      <c r="AW27" s="182"/>
      <c r="AX27" s="180"/>
      <c r="AY27" s="181"/>
      <c r="AZ27" s="181"/>
      <c r="BA27" s="181"/>
      <c r="BB27" s="181"/>
      <c r="BC27" s="181"/>
      <c r="BD27" s="181"/>
      <c r="BE27" s="181"/>
      <c r="BF27" s="182"/>
      <c r="BG27" s="180"/>
      <c r="BH27" s="181"/>
      <c r="BI27" s="181"/>
      <c r="BJ27" s="181"/>
      <c r="BK27" s="181"/>
      <c r="BL27" s="181"/>
      <c r="BM27" s="181"/>
      <c r="BN27" s="181"/>
      <c r="BO27" s="182"/>
      <c r="BP27" s="180"/>
      <c r="BQ27" s="181"/>
      <c r="BR27" s="181"/>
      <c r="BS27" s="181"/>
      <c r="BT27" s="181"/>
      <c r="BU27" s="181"/>
      <c r="BV27" s="181"/>
      <c r="BW27" s="181"/>
      <c r="BX27" s="182"/>
      <c r="BY27" s="180"/>
      <c r="BZ27" s="181"/>
      <c r="CA27" s="181"/>
      <c r="CB27" s="181"/>
      <c r="CC27" s="181"/>
      <c r="CD27" s="181"/>
      <c r="CE27" s="181"/>
      <c r="CF27" s="181"/>
      <c r="CG27" s="182"/>
      <c r="CH27" s="180"/>
      <c r="CI27" s="181"/>
      <c r="CJ27" s="181"/>
      <c r="CK27" s="181"/>
      <c r="CL27" s="181"/>
      <c r="CM27" s="181"/>
      <c r="CN27" s="181"/>
      <c r="CO27" s="181"/>
      <c r="CP27" s="182"/>
      <c r="CQ27" s="180"/>
      <c r="CR27" s="181"/>
      <c r="CS27" s="181"/>
      <c r="CT27" s="181"/>
      <c r="CU27" s="181"/>
      <c r="CV27" s="181"/>
      <c r="CW27" s="181"/>
      <c r="CX27" s="181"/>
      <c r="CY27" s="182"/>
      <c r="CZ27" s="180"/>
      <c r="DA27" s="181"/>
      <c r="DB27" s="181"/>
      <c r="DC27" s="181"/>
      <c r="DD27" s="181"/>
      <c r="DE27" s="181"/>
      <c r="DF27" s="181"/>
      <c r="DG27" s="181"/>
      <c r="DH27" s="182"/>
      <c r="DI27" s="180"/>
      <c r="DJ27" s="181"/>
      <c r="DK27" s="181"/>
      <c r="DL27" s="181"/>
      <c r="DM27" s="181"/>
      <c r="DN27" s="181"/>
      <c r="DO27" s="181"/>
      <c r="DP27" s="181"/>
      <c r="DQ27" s="182"/>
      <c r="DR27" s="180"/>
      <c r="DS27" s="181"/>
      <c r="DT27" s="181"/>
      <c r="DU27" s="181"/>
      <c r="DV27" s="181"/>
      <c r="DW27" s="181"/>
      <c r="DX27" s="181"/>
      <c r="DY27" s="181"/>
      <c r="DZ27" s="182"/>
      <c r="EA27" s="186"/>
      <c r="EB27" s="187"/>
      <c r="EC27" s="187"/>
      <c r="ED27" s="187"/>
      <c r="EE27" s="187"/>
      <c r="EF27" s="187"/>
      <c r="EG27" s="187"/>
      <c r="EH27" s="187"/>
      <c r="EI27" s="187"/>
      <c r="EJ27" s="187"/>
      <c r="EK27" s="187"/>
      <c r="EL27" s="187"/>
      <c r="EM27" s="187"/>
      <c r="EN27" s="187"/>
      <c r="EO27" s="187"/>
      <c r="EP27" s="187"/>
      <c r="EQ27" s="187"/>
      <c r="ER27" s="187"/>
      <c r="ES27" s="187"/>
      <c r="ET27" s="187"/>
      <c r="EU27" s="187"/>
      <c r="EV27" s="187"/>
      <c r="EW27" s="187"/>
      <c r="EX27" s="187"/>
      <c r="EY27" s="188"/>
    </row>
    <row r="28" spans="1:155" s="4" customFormat="1" ht="32.25" customHeight="1" thickBot="1" x14ac:dyDescent="0.3">
      <c r="A28" s="195" t="s">
        <v>174</v>
      </c>
      <c r="B28" s="196"/>
      <c r="C28" s="196"/>
      <c r="D28" s="196"/>
      <c r="E28" s="196"/>
      <c r="F28" s="197"/>
      <c r="G28" s="198" t="s">
        <v>175</v>
      </c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200"/>
      <c r="AO28" s="201"/>
      <c r="AP28" s="202"/>
      <c r="AQ28" s="202"/>
      <c r="AR28" s="202"/>
      <c r="AS28" s="202"/>
      <c r="AT28" s="202"/>
      <c r="AU28" s="202"/>
      <c r="AV28" s="202"/>
      <c r="AW28" s="203"/>
      <c r="AX28" s="201"/>
      <c r="AY28" s="202"/>
      <c r="AZ28" s="202"/>
      <c r="BA28" s="202"/>
      <c r="BB28" s="202"/>
      <c r="BC28" s="202"/>
      <c r="BD28" s="202"/>
      <c r="BE28" s="202"/>
      <c r="BF28" s="203"/>
      <c r="BG28" s="201"/>
      <c r="BH28" s="202"/>
      <c r="BI28" s="202"/>
      <c r="BJ28" s="202"/>
      <c r="BK28" s="202"/>
      <c r="BL28" s="202"/>
      <c r="BM28" s="202"/>
      <c r="BN28" s="202"/>
      <c r="BO28" s="203"/>
      <c r="BP28" s="201"/>
      <c r="BQ28" s="202"/>
      <c r="BR28" s="202"/>
      <c r="BS28" s="202"/>
      <c r="BT28" s="202"/>
      <c r="BU28" s="202"/>
      <c r="BV28" s="202"/>
      <c r="BW28" s="202"/>
      <c r="BX28" s="203"/>
      <c r="BY28" s="201"/>
      <c r="BZ28" s="202"/>
      <c r="CA28" s="202"/>
      <c r="CB28" s="202"/>
      <c r="CC28" s="202"/>
      <c r="CD28" s="202"/>
      <c r="CE28" s="202"/>
      <c r="CF28" s="202"/>
      <c r="CG28" s="203"/>
      <c r="CH28" s="201"/>
      <c r="CI28" s="202"/>
      <c r="CJ28" s="202"/>
      <c r="CK28" s="202"/>
      <c r="CL28" s="202"/>
      <c r="CM28" s="202"/>
      <c r="CN28" s="202"/>
      <c r="CO28" s="202"/>
      <c r="CP28" s="203"/>
      <c r="CQ28" s="201"/>
      <c r="CR28" s="202"/>
      <c r="CS28" s="202"/>
      <c r="CT28" s="202"/>
      <c r="CU28" s="202"/>
      <c r="CV28" s="202"/>
      <c r="CW28" s="202"/>
      <c r="CX28" s="202"/>
      <c r="CY28" s="203"/>
      <c r="CZ28" s="201"/>
      <c r="DA28" s="202"/>
      <c r="DB28" s="202"/>
      <c r="DC28" s="202"/>
      <c r="DD28" s="202"/>
      <c r="DE28" s="202"/>
      <c r="DF28" s="202"/>
      <c r="DG28" s="202"/>
      <c r="DH28" s="203"/>
      <c r="DI28" s="201"/>
      <c r="DJ28" s="202"/>
      <c r="DK28" s="202"/>
      <c r="DL28" s="202"/>
      <c r="DM28" s="202"/>
      <c r="DN28" s="202"/>
      <c r="DO28" s="202"/>
      <c r="DP28" s="202"/>
      <c r="DQ28" s="203"/>
      <c r="DR28" s="201"/>
      <c r="DS28" s="202"/>
      <c r="DT28" s="202"/>
      <c r="DU28" s="202"/>
      <c r="DV28" s="202"/>
      <c r="DW28" s="202"/>
      <c r="DX28" s="202"/>
      <c r="DY28" s="202"/>
      <c r="DZ28" s="203"/>
      <c r="EA28" s="204"/>
      <c r="EB28" s="205"/>
      <c r="EC28" s="205"/>
      <c r="ED28" s="205"/>
      <c r="EE28" s="205"/>
      <c r="EF28" s="205"/>
      <c r="EG28" s="205"/>
      <c r="EH28" s="205"/>
      <c r="EI28" s="205"/>
      <c r="EJ28" s="205"/>
      <c r="EK28" s="205"/>
      <c r="EL28" s="205"/>
      <c r="EM28" s="205"/>
      <c r="EN28" s="205"/>
      <c r="EO28" s="205"/>
      <c r="EP28" s="205"/>
      <c r="EQ28" s="205"/>
      <c r="ER28" s="205"/>
      <c r="ES28" s="205"/>
      <c r="ET28" s="205"/>
      <c r="EU28" s="205"/>
      <c r="EV28" s="205"/>
      <c r="EW28" s="205"/>
      <c r="EX28" s="205"/>
      <c r="EY28" s="206"/>
    </row>
    <row r="29" spans="1:155" s="4" customFormat="1" x14ac:dyDescent="0.25">
      <c r="A29" s="207" t="s">
        <v>176</v>
      </c>
      <c r="B29" s="208"/>
      <c r="C29" s="208"/>
      <c r="D29" s="208"/>
      <c r="E29" s="208"/>
      <c r="F29" s="209"/>
      <c r="G29" s="210" t="s">
        <v>177</v>
      </c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2"/>
      <c r="AO29" s="177"/>
      <c r="AP29" s="178"/>
      <c r="AQ29" s="178"/>
      <c r="AR29" s="178"/>
      <c r="AS29" s="178"/>
      <c r="AT29" s="178"/>
      <c r="AU29" s="178"/>
      <c r="AV29" s="178"/>
      <c r="AW29" s="179"/>
      <c r="AX29" s="177"/>
      <c r="AY29" s="178"/>
      <c r="AZ29" s="178"/>
      <c r="BA29" s="178"/>
      <c r="BB29" s="178"/>
      <c r="BC29" s="178"/>
      <c r="BD29" s="178"/>
      <c r="BE29" s="178"/>
      <c r="BF29" s="179"/>
      <c r="BG29" s="177"/>
      <c r="BH29" s="178"/>
      <c r="BI29" s="178"/>
      <c r="BJ29" s="178"/>
      <c r="BK29" s="178"/>
      <c r="BL29" s="178"/>
      <c r="BM29" s="178"/>
      <c r="BN29" s="178"/>
      <c r="BO29" s="179"/>
      <c r="BP29" s="177"/>
      <c r="BQ29" s="178"/>
      <c r="BR29" s="178"/>
      <c r="BS29" s="178"/>
      <c r="BT29" s="178"/>
      <c r="BU29" s="178"/>
      <c r="BV29" s="178"/>
      <c r="BW29" s="178"/>
      <c r="BX29" s="179"/>
      <c r="BY29" s="177"/>
      <c r="BZ29" s="178"/>
      <c r="CA29" s="178"/>
      <c r="CB29" s="178"/>
      <c r="CC29" s="178"/>
      <c r="CD29" s="178"/>
      <c r="CE29" s="178"/>
      <c r="CF29" s="178"/>
      <c r="CG29" s="179"/>
      <c r="CH29" s="177"/>
      <c r="CI29" s="178"/>
      <c r="CJ29" s="178"/>
      <c r="CK29" s="178"/>
      <c r="CL29" s="178"/>
      <c r="CM29" s="178"/>
      <c r="CN29" s="178"/>
      <c r="CO29" s="178"/>
      <c r="CP29" s="179"/>
      <c r="CQ29" s="177"/>
      <c r="CR29" s="178"/>
      <c r="CS29" s="178"/>
      <c r="CT29" s="178"/>
      <c r="CU29" s="178"/>
      <c r="CV29" s="178"/>
      <c r="CW29" s="178"/>
      <c r="CX29" s="178"/>
      <c r="CY29" s="179"/>
      <c r="CZ29" s="177"/>
      <c r="DA29" s="178"/>
      <c r="DB29" s="178"/>
      <c r="DC29" s="178"/>
      <c r="DD29" s="178"/>
      <c r="DE29" s="178"/>
      <c r="DF29" s="178"/>
      <c r="DG29" s="178"/>
      <c r="DH29" s="179"/>
      <c r="DI29" s="177"/>
      <c r="DJ29" s="178"/>
      <c r="DK29" s="178"/>
      <c r="DL29" s="178"/>
      <c r="DM29" s="178"/>
      <c r="DN29" s="178"/>
      <c r="DO29" s="178"/>
      <c r="DP29" s="178"/>
      <c r="DQ29" s="179"/>
      <c r="DR29" s="177"/>
      <c r="DS29" s="178"/>
      <c r="DT29" s="178"/>
      <c r="DU29" s="178"/>
      <c r="DV29" s="178"/>
      <c r="DW29" s="178"/>
      <c r="DX29" s="178"/>
      <c r="DY29" s="178"/>
      <c r="DZ29" s="179"/>
      <c r="EA29" s="213"/>
      <c r="EB29" s="214"/>
      <c r="EC29" s="214"/>
      <c r="ED29" s="214"/>
      <c r="EE29" s="214"/>
      <c r="EF29" s="214"/>
      <c r="EG29" s="214"/>
      <c r="EH29" s="214"/>
      <c r="EI29" s="214"/>
      <c r="EJ29" s="214"/>
      <c r="EK29" s="214"/>
      <c r="EL29" s="214"/>
      <c r="EM29" s="214"/>
      <c r="EN29" s="214"/>
      <c r="EO29" s="214"/>
      <c r="EP29" s="214"/>
      <c r="EQ29" s="214"/>
      <c r="ER29" s="214"/>
      <c r="ES29" s="214"/>
      <c r="ET29" s="214"/>
      <c r="EU29" s="214"/>
      <c r="EV29" s="214"/>
      <c r="EW29" s="214"/>
      <c r="EX29" s="214"/>
      <c r="EY29" s="215"/>
    </row>
    <row r="30" spans="1:155" s="4" customFormat="1" x14ac:dyDescent="0.25">
      <c r="A30" s="189" t="s">
        <v>178</v>
      </c>
      <c r="B30" s="190"/>
      <c r="C30" s="190"/>
      <c r="D30" s="190"/>
      <c r="E30" s="190"/>
      <c r="F30" s="191"/>
      <c r="G30" s="192" t="s">
        <v>179</v>
      </c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4"/>
      <c r="AO30" s="180"/>
      <c r="AP30" s="181"/>
      <c r="AQ30" s="181"/>
      <c r="AR30" s="181"/>
      <c r="AS30" s="181"/>
      <c r="AT30" s="181"/>
      <c r="AU30" s="181"/>
      <c r="AV30" s="181"/>
      <c r="AW30" s="182"/>
      <c r="AX30" s="180"/>
      <c r="AY30" s="181"/>
      <c r="AZ30" s="181"/>
      <c r="BA30" s="181"/>
      <c r="BB30" s="181"/>
      <c r="BC30" s="181"/>
      <c r="BD30" s="181"/>
      <c r="BE30" s="181"/>
      <c r="BF30" s="182"/>
      <c r="BG30" s="180"/>
      <c r="BH30" s="181"/>
      <c r="BI30" s="181"/>
      <c r="BJ30" s="181"/>
      <c r="BK30" s="181"/>
      <c r="BL30" s="181"/>
      <c r="BM30" s="181"/>
      <c r="BN30" s="181"/>
      <c r="BO30" s="182"/>
      <c r="BP30" s="180"/>
      <c r="BQ30" s="181"/>
      <c r="BR30" s="181"/>
      <c r="BS30" s="181"/>
      <c r="BT30" s="181"/>
      <c r="BU30" s="181"/>
      <c r="BV30" s="181"/>
      <c r="BW30" s="181"/>
      <c r="BX30" s="182"/>
      <c r="BY30" s="180"/>
      <c r="BZ30" s="181"/>
      <c r="CA30" s="181"/>
      <c r="CB30" s="181"/>
      <c r="CC30" s="181"/>
      <c r="CD30" s="181"/>
      <c r="CE30" s="181"/>
      <c r="CF30" s="181"/>
      <c r="CG30" s="182"/>
      <c r="CH30" s="180"/>
      <c r="CI30" s="181"/>
      <c r="CJ30" s="181"/>
      <c r="CK30" s="181"/>
      <c r="CL30" s="181"/>
      <c r="CM30" s="181"/>
      <c r="CN30" s="181"/>
      <c r="CO30" s="181"/>
      <c r="CP30" s="182"/>
      <c r="CQ30" s="180"/>
      <c r="CR30" s="181"/>
      <c r="CS30" s="181"/>
      <c r="CT30" s="181"/>
      <c r="CU30" s="181"/>
      <c r="CV30" s="181"/>
      <c r="CW30" s="181"/>
      <c r="CX30" s="181"/>
      <c r="CY30" s="182"/>
      <c r="CZ30" s="180"/>
      <c r="DA30" s="181"/>
      <c r="DB30" s="181"/>
      <c r="DC30" s="181"/>
      <c r="DD30" s="181"/>
      <c r="DE30" s="181"/>
      <c r="DF30" s="181"/>
      <c r="DG30" s="181"/>
      <c r="DH30" s="182"/>
      <c r="DI30" s="180"/>
      <c r="DJ30" s="181"/>
      <c r="DK30" s="181"/>
      <c r="DL30" s="181"/>
      <c r="DM30" s="181"/>
      <c r="DN30" s="181"/>
      <c r="DO30" s="181"/>
      <c r="DP30" s="181"/>
      <c r="DQ30" s="182"/>
      <c r="DR30" s="180"/>
      <c r="DS30" s="181"/>
      <c r="DT30" s="181"/>
      <c r="DU30" s="181"/>
      <c r="DV30" s="181"/>
      <c r="DW30" s="181"/>
      <c r="DX30" s="181"/>
      <c r="DY30" s="181"/>
      <c r="DZ30" s="182"/>
      <c r="EA30" s="186"/>
      <c r="EB30" s="187"/>
      <c r="EC30" s="187"/>
      <c r="ED30" s="187"/>
      <c r="EE30" s="187"/>
      <c r="EF30" s="187"/>
      <c r="EG30" s="187"/>
      <c r="EH30" s="187"/>
      <c r="EI30" s="187"/>
      <c r="EJ30" s="187"/>
      <c r="EK30" s="187"/>
      <c r="EL30" s="187"/>
      <c r="EM30" s="187"/>
      <c r="EN30" s="187"/>
      <c r="EO30" s="187"/>
      <c r="EP30" s="187"/>
      <c r="EQ30" s="187"/>
      <c r="ER30" s="187"/>
      <c r="ES30" s="187"/>
      <c r="ET30" s="187"/>
      <c r="EU30" s="187"/>
      <c r="EV30" s="187"/>
      <c r="EW30" s="187"/>
      <c r="EX30" s="187"/>
      <c r="EY30" s="188"/>
    </row>
    <row r="31" spans="1:155" s="4" customFormat="1" x14ac:dyDescent="0.25">
      <c r="A31" s="189" t="s">
        <v>180</v>
      </c>
      <c r="B31" s="190"/>
      <c r="C31" s="190"/>
      <c r="D31" s="190"/>
      <c r="E31" s="190"/>
      <c r="F31" s="191"/>
      <c r="G31" s="192" t="s">
        <v>181</v>
      </c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4"/>
      <c r="AO31" s="180"/>
      <c r="AP31" s="181"/>
      <c r="AQ31" s="181"/>
      <c r="AR31" s="181"/>
      <c r="AS31" s="181"/>
      <c r="AT31" s="181"/>
      <c r="AU31" s="181"/>
      <c r="AV31" s="181"/>
      <c r="AW31" s="182"/>
      <c r="AX31" s="180"/>
      <c r="AY31" s="181"/>
      <c r="AZ31" s="181"/>
      <c r="BA31" s="181"/>
      <c r="BB31" s="181"/>
      <c r="BC31" s="181"/>
      <c r="BD31" s="181"/>
      <c r="BE31" s="181"/>
      <c r="BF31" s="182"/>
      <c r="BG31" s="180"/>
      <c r="BH31" s="181"/>
      <c r="BI31" s="181"/>
      <c r="BJ31" s="181"/>
      <c r="BK31" s="181"/>
      <c r="BL31" s="181"/>
      <c r="BM31" s="181"/>
      <c r="BN31" s="181"/>
      <c r="BO31" s="182"/>
      <c r="BP31" s="180"/>
      <c r="BQ31" s="181"/>
      <c r="BR31" s="181"/>
      <c r="BS31" s="181"/>
      <c r="BT31" s="181"/>
      <c r="BU31" s="181"/>
      <c r="BV31" s="181"/>
      <c r="BW31" s="181"/>
      <c r="BX31" s="182"/>
      <c r="BY31" s="180"/>
      <c r="BZ31" s="181"/>
      <c r="CA31" s="181"/>
      <c r="CB31" s="181"/>
      <c r="CC31" s="181"/>
      <c r="CD31" s="181"/>
      <c r="CE31" s="181"/>
      <c r="CF31" s="181"/>
      <c r="CG31" s="182"/>
      <c r="CH31" s="180"/>
      <c r="CI31" s="181"/>
      <c r="CJ31" s="181"/>
      <c r="CK31" s="181"/>
      <c r="CL31" s="181"/>
      <c r="CM31" s="181"/>
      <c r="CN31" s="181"/>
      <c r="CO31" s="181"/>
      <c r="CP31" s="182"/>
      <c r="CQ31" s="180"/>
      <c r="CR31" s="181"/>
      <c r="CS31" s="181"/>
      <c r="CT31" s="181"/>
      <c r="CU31" s="181"/>
      <c r="CV31" s="181"/>
      <c r="CW31" s="181"/>
      <c r="CX31" s="181"/>
      <c r="CY31" s="182"/>
      <c r="CZ31" s="180"/>
      <c r="DA31" s="181"/>
      <c r="DB31" s="181"/>
      <c r="DC31" s="181"/>
      <c r="DD31" s="181"/>
      <c r="DE31" s="181"/>
      <c r="DF31" s="181"/>
      <c r="DG31" s="181"/>
      <c r="DH31" s="182"/>
      <c r="DI31" s="180"/>
      <c r="DJ31" s="181"/>
      <c r="DK31" s="181"/>
      <c r="DL31" s="181"/>
      <c r="DM31" s="181"/>
      <c r="DN31" s="181"/>
      <c r="DO31" s="181"/>
      <c r="DP31" s="181"/>
      <c r="DQ31" s="182"/>
      <c r="DR31" s="180"/>
      <c r="DS31" s="181"/>
      <c r="DT31" s="181"/>
      <c r="DU31" s="181"/>
      <c r="DV31" s="181"/>
      <c r="DW31" s="181"/>
      <c r="DX31" s="181"/>
      <c r="DY31" s="181"/>
      <c r="DZ31" s="182"/>
      <c r="EA31" s="186"/>
      <c r="EB31" s="187"/>
      <c r="EC31" s="187"/>
      <c r="ED31" s="187"/>
      <c r="EE31" s="187"/>
      <c r="EF31" s="187"/>
      <c r="EG31" s="187"/>
      <c r="EH31" s="187"/>
      <c r="EI31" s="187"/>
      <c r="EJ31" s="187"/>
      <c r="EK31" s="187"/>
      <c r="EL31" s="187"/>
      <c r="EM31" s="187"/>
      <c r="EN31" s="187"/>
      <c r="EO31" s="187"/>
      <c r="EP31" s="187"/>
      <c r="EQ31" s="187"/>
      <c r="ER31" s="187"/>
      <c r="ES31" s="187"/>
      <c r="ET31" s="187"/>
      <c r="EU31" s="187"/>
      <c r="EV31" s="187"/>
      <c r="EW31" s="187"/>
      <c r="EX31" s="187"/>
      <c r="EY31" s="188"/>
    </row>
    <row r="32" spans="1:155" s="4" customFormat="1" x14ac:dyDescent="0.25">
      <c r="A32" s="189" t="s">
        <v>182</v>
      </c>
      <c r="B32" s="190"/>
      <c r="C32" s="190"/>
      <c r="D32" s="190"/>
      <c r="E32" s="190"/>
      <c r="F32" s="191"/>
      <c r="G32" s="192" t="s">
        <v>183</v>
      </c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4"/>
      <c r="AO32" s="180"/>
      <c r="AP32" s="181"/>
      <c r="AQ32" s="181"/>
      <c r="AR32" s="181"/>
      <c r="AS32" s="181"/>
      <c r="AT32" s="181"/>
      <c r="AU32" s="181"/>
      <c r="AV32" s="181"/>
      <c r="AW32" s="182"/>
      <c r="AX32" s="180"/>
      <c r="AY32" s="181"/>
      <c r="AZ32" s="181"/>
      <c r="BA32" s="181"/>
      <c r="BB32" s="181"/>
      <c r="BC32" s="181"/>
      <c r="BD32" s="181"/>
      <c r="BE32" s="181"/>
      <c r="BF32" s="182"/>
      <c r="BG32" s="180"/>
      <c r="BH32" s="181"/>
      <c r="BI32" s="181"/>
      <c r="BJ32" s="181"/>
      <c r="BK32" s="181"/>
      <c r="BL32" s="181"/>
      <c r="BM32" s="181"/>
      <c r="BN32" s="181"/>
      <c r="BO32" s="182"/>
      <c r="BP32" s="180"/>
      <c r="BQ32" s="181"/>
      <c r="BR32" s="181"/>
      <c r="BS32" s="181"/>
      <c r="BT32" s="181"/>
      <c r="BU32" s="181"/>
      <c r="BV32" s="181"/>
      <c r="BW32" s="181"/>
      <c r="BX32" s="182"/>
      <c r="BY32" s="180"/>
      <c r="BZ32" s="181"/>
      <c r="CA32" s="181"/>
      <c r="CB32" s="181"/>
      <c r="CC32" s="181"/>
      <c r="CD32" s="181"/>
      <c r="CE32" s="181"/>
      <c r="CF32" s="181"/>
      <c r="CG32" s="182"/>
      <c r="CH32" s="180"/>
      <c r="CI32" s="181"/>
      <c r="CJ32" s="181"/>
      <c r="CK32" s="181"/>
      <c r="CL32" s="181"/>
      <c r="CM32" s="181"/>
      <c r="CN32" s="181"/>
      <c r="CO32" s="181"/>
      <c r="CP32" s="182"/>
      <c r="CQ32" s="180"/>
      <c r="CR32" s="181"/>
      <c r="CS32" s="181"/>
      <c r="CT32" s="181"/>
      <c r="CU32" s="181"/>
      <c r="CV32" s="181"/>
      <c r="CW32" s="181"/>
      <c r="CX32" s="181"/>
      <c r="CY32" s="182"/>
      <c r="CZ32" s="180"/>
      <c r="DA32" s="181"/>
      <c r="DB32" s="181"/>
      <c r="DC32" s="181"/>
      <c r="DD32" s="181"/>
      <c r="DE32" s="181"/>
      <c r="DF32" s="181"/>
      <c r="DG32" s="181"/>
      <c r="DH32" s="182"/>
      <c r="DI32" s="180"/>
      <c r="DJ32" s="181"/>
      <c r="DK32" s="181"/>
      <c r="DL32" s="181"/>
      <c r="DM32" s="181"/>
      <c r="DN32" s="181"/>
      <c r="DO32" s="181"/>
      <c r="DP32" s="181"/>
      <c r="DQ32" s="182"/>
      <c r="DR32" s="180"/>
      <c r="DS32" s="181"/>
      <c r="DT32" s="181"/>
      <c r="DU32" s="181"/>
      <c r="DV32" s="181"/>
      <c r="DW32" s="181"/>
      <c r="DX32" s="181"/>
      <c r="DY32" s="181"/>
      <c r="DZ32" s="182"/>
      <c r="EA32" s="186"/>
      <c r="EB32" s="187"/>
      <c r="EC32" s="187"/>
      <c r="ED32" s="187"/>
      <c r="EE32" s="187"/>
      <c r="EF32" s="187"/>
      <c r="EG32" s="187"/>
      <c r="EH32" s="187"/>
      <c r="EI32" s="187"/>
      <c r="EJ32" s="187"/>
      <c r="EK32" s="187"/>
      <c r="EL32" s="187"/>
      <c r="EM32" s="187"/>
      <c r="EN32" s="187"/>
      <c r="EO32" s="187"/>
      <c r="EP32" s="187"/>
      <c r="EQ32" s="187"/>
      <c r="ER32" s="187"/>
      <c r="ES32" s="187"/>
      <c r="ET32" s="187"/>
      <c r="EU32" s="187"/>
      <c r="EV32" s="187"/>
      <c r="EW32" s="187"/>
      <c r="EX32" s="187"/>
      <c r="EY32" s="188"/>
    </row>
    <row r="33" spans="1:155" s="4" customFormat="1" x14ac:dyDescent="0.25">
      <c r="A33" s="189" t="s">
        <v>184</v>
      </c>
      <c r="B33" s="190"/>
      <c r="C33" s="190"/>
      <c r="D33" s="190"/>
      <c r="E33" s="190"/>
      <c r="F33" s="191"/>
      <c r="G33" s="192" t="s">
        <v>185</v>
      </c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4"/>
      <c r="AO33" s="180"/>
      <c r="AP33" s="181"/>
      <c r="AQ33" s="181"/>
      <c r="AR33" s="181"/>
      <c r="AS33" s="181"/>
      <c r="AT33" s="181"/>
      <c r="AU33" s="181"/>
      <c r="AV33" s="181"/>
      <c r="AW33" s="182"/>
      <c r="AX33" s="180"/>
      <c r="AY33" s="181"/>
      <c r="AZ33" s="181"/>
      <c r="BA33" s="181"/>
      <c r="BB33" s="181"/>
      <c r="BC33" s="181"/>
      <c r="BD33" s="181"/>
      <c r="BE33" s="181"/>
      <c r="BF33" s="182"/>
      <c r="BG33" s="180"/>
      <c r="BH33" s="181"/>
      <c r="BI33" s="181"/>
      <c r="BJ33" s="181"/>
      <c r="BK33" s="181"/>
      <c r="BL33" s="181"/>
      <c r="BM33" s="181"/>
      <c r="BN33" s="181"/>
      <c r="BO33" s="182"/>
      <c r="BP33" s="180"/>
      <c r="BQ33" s="181"/>
      <c r="BR33" s="181"/>
      <c r="BS33" s="181"/>
      <c r="BT33" s="181"/>
      <c r="BU33" s="181"/>
      <c r="BV33" s="181"/>
      <c r="BW33" s="181"/>
      <c r="BX33" s="182"/>
      <c r="BY33" s="180"/>
      <c r="BZ33" s="181"/>
      <c r="CA33" s="181"/>
      <c r="CB33" s="181"/>
      <c r="CC33" s="181"/>
      <c r="CD33" s="181"/>
      <c r="CE33" s="181"/>
      <c r="CF33" s="181"/>
      <c r="CG33" s="182"/>
      <c r="CH33" s="180"/>
      <c r="CI33" s="181"/>
      <c r="CJ33" s="181"/>
      <c r="CK33" s="181"/>
      <c r="CL33" s="181"/>
      <c r="CM33" s="181"/>
      <c r="CN33" s="181"/>
      <c r="CO33" s="181"/>
      <c r="CP33" s="182"/>
      <c r="CQ33" s="180"/>
      <c r="CR33" s="181"/>
      <c r="CS33" s="181"/>
      <c r="CT33" s="181"/>
      <c r="CU33" s="181"/>
      <c r="CV33" s="181"/>
      <c r="CW33" s="181"/>
      <c r="CX33" s="181"/>
      <c r="CY33" s="182"/>
      <c r="CZ33" s="180"/>
      <c r="DA33" s="181"/>
      <c r="DB33" s="181"/>
      <c r="DC33" s="181"/>
      <c r="DD33" s="181"/>
      <c r="DE33" s="181"/>
      <c r="DF33" s="181"/>
      <c r="DG33" s="181"/>
      <c r="DH33" s="182"/>
      <c r="DI33" s="180"/>
      <c r="DJ33" s="181"/>
      <c r="DK33" s="181"/>
      <c r="DL33" s="181"/>
      <c r="DM33" s="181"/>
      <c r="DN33" s="181"/>
      <c r="DO33" s="181"/>
      <c r="DP33" s="181"/>
      <c r="DQ33" s="182"/>
      <c r="DR33" s="180"/>
      <c r="DS33" s="181"/>
      <c r="DT33" s="181"/>
      <c r="DU33" s="181"/>
      <c r="DV33" s="181"/>
      <c r="DW33" s="181"/>
      <c r="DX33" s="181"/>
      <c r="DY33" s="181"/>
      <c r="DZ33" s="182"/>
      <c r="EA33" s="186"/>
      <c r="EB33" s="187"/>
      <c r="EC33" s="187"/>
      <c r="ED33" s="187"/>
      <c r="EE33" s="187"/>
      <c r="EF33" s="187"/>
      <c r="EG33" s="187"/>
      <c r="EH33" s="187"/>
      <c r="EI33" s="187"/>
      <c r="EJ33" s="187"/>
      <c r="EK33" s="187"/>
      <c r="EL33" s="187"/>
      <c r="EM33" s="187"/>
      <c r="EN33" s="187"/>
      <c r="EO33" s="187"/>
      <c r="EP33" s="187"/>
      <c r="EQ33" s="187"/>
      <c r="ER33" s="187"/>
      <c r="ES33" s="187"/>
      <c r="ET33" s="187"/>
      <c r="EU33" s="187"/>
      <c r="EV33" s="187"/>
      <c r="EW33" s="187"/>
      <c r="EX33" s="187"/>
      <c r="EY33" s="188"/>
    </row>
    <row r="34" spans="1:155" s="4" customFormat="1" x14ac:dyDescent="0.25">
      <c r="A34" s="189" t="s">
        <v>186</v>
      </c>
      <c r="B34" s="190"/>
      <c r="C34" s="190"/>
      <c r="D34" s="190"/>
      <c r="E34" s="190"/>
      <c r="F34" s="191"/>
      <c r="G34" s="192" t="s">
        <v>187</v>
      </c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4"/>
      <c r="AO34" s="180"/>
      <c r="AP34" s="181"/>
      <c r="AQ34" s="181"/>
      <c r="AR34" s="181"/>
      <c r="AS34" s="181"/>
      <c r="AT34" s="181"/>
      <c r="AU34" s="181"/>
      <c r="AV34" s="181"/>
      <c r="AW34" s="182"/>
      <c r="AX34" s="180"/>
      <c r="AY34" s="181"/>
      <c r="AZ34" s="181"/>
      <c r="BA34" s="181"/>
      <c r="BB34" s="181"/>
      <c r="BC34" s="181"/>
      <c r="BD34" s="181"/>
      <c r="BE34" s="181"/>
      <c r="BF34" s="182"/>
      <c r="BG34" s="180"/>
      <c r="BH34" s="181"/>
      <c r="BI34" s="181"/>
      <c r="BJ34" s="181"/>
      <c r="BK34" s="181"/>
      <c r="BL34" s="181"/>
      <c r="BM34" s="181"/>
      <c r="BN34" s="181"/>
      <c r="BO34" s="182"/>
      <c r="BP34" s="180"/>
      <c r="BQ34" s="181"/>
      <c r="BR34" s="181"/>
      <c r="BS34" s="181"/>
      <c r="BT34" s="181"/>
      <c r="BU34" s="181"/>
      <c r="BV34" s="181"/>
      <c r="BW34" s="181"/>
      <c r="BX34" s="182"/>
      <c r="BY34" s="180"/>
      <c r="BZ34" s="181"/>
      <c r="CA34" s="181"/>
      <c r="CB34" s="181"/>
      <c r="CC34" s="181"/>
      <c r="CD34" s="181"/>
      <c r="CE34" s="181"/>
      <c r="CF34" s="181"/>
      <c r="CG34" s="182"/>
      <c r="CH34" s="180"/>
      <c r="CI34" s="181"/>
      <c r="CJ34" s="181"/>
      <c r="CK34" s="181"/>
      <c r="CL34" s="181"/>
      <c r="CM34" s="181"/>
      <c r="CN34" s="181"/>
      <c r="CO34" s="181"/>
      <c r="CP34" s="182"/>
      <c r="CQ34" s="180"/>
      <c r="CR34" s="181"/>
      <c r="CS34" s="181"/>
      <c r="CT34" s="181"/>
      <c r="CU34" s="181"/>
      <c r="CV34" s="181"/>
      <c r="CW34" s="181"/>
      <c r="CX34" s="181"/>
      <c r="CY34" s="182"/>
      <c r="CZ34" s="180"/>
      <c r="DA34" s="181"/>
      <c r="DB34" s="181"/>
      <c r="DC34" s="181"/>
      <c r="DD34" s="181"/>
      <c r="DE34" s="181"/>
      <c r="DF34" s="181"/>
      <c r="DG34" s="181"/>
      <c r="DH34" s="182"/>
      <c r="DI34" s="180"/>
      <c r="DJ34" s="181"/>
      <c r="DK34" s="181"/>
      <c r="DL34" s="181"/>
      <c r="DM34" s="181"/>
      <c r="DN34" s="181"/>
      <c r="DO34" s="181"/>
      <c r="DP34" s="181"/>
      <c r="DQ34" s="182"/>
      <c r="DR34" s="180"/>
      <c r="DS34" s="181"/>
      <c r="DT34" s="181"/>
      <c r="DU34" s="181"/>
      <c r="DV34" s="181"/>
      <c r="DW34" s="181"/>
      <c r="DX34" s="181"/>
      <c r="DY34" s="181"/>
      <c r="DZ34" s="182"/>
      <c r="EA34" s="186"/>
      <c r="EB34" s="187"/>
      <c r="EC34" s="187"/>
      <c r="ED34" s="187"/>
      <c r="EE34" s="187"/>
      <c r="EF34" s="187"/>
      <c r="EG34" s="187"/>
      <c r="EH34" s="187"/>
      <c r="EI34" s="187"/>
      <c r="EJ34" s="187"/>
      <c r="EK34" s="187"/>
      <c r="EL34" s="187"/>
      <c r="EM34" s="187"/>
      <c r="EN34" s="187"/>
      <c r="EO34" s="187"/>
      <c r="EP34" s="187"/>
      <c r="EQ34" s="187"/>
      <c r="ER34" s="187"/>
      <c r="ES34" s="187"/>
      <c r="ET34" s="187"/>
      <c r="EU34" s="187"/>
      <c r="EV34" s="187"/>
      <c r="EW34" s="187"/>
      <c r="EX34" s="187"/>
      <c r="EY34" s="188"/>
    </row>
    <row r="35" spans="1:155" s="4" customFormat="1" x14ac:dyDescent="0.25">
      <c r="A35" s="189" t="s">
        <v>188</v>
      </c>
      <c r="B35" s="190"/>
      <c r="C35" s="190"/>
      <c r="D35" s="190"/>
      <c r="E35" s="190"/>
      <c r="F35" s="191"/>
      <c r="G35" s="192" t="s">
        <v>189</v>
      </c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4"/>
      <c r="AO35" s="180"/>
      <c r="AP35" s="181"/>
      <c r="AQ35" s="181"/>
      <c r="AR35" s="181"/>
      <c r="AS35" s="181"/>
      <c r="AT35" s="181"/>
      <c r="AU35" s="181"/>
      <c r="AV35" s="181"/>
      <c r="AW35" s="182"/>
      <c r="AX35" s="180"/>
      <c r="AY35" s="181"/>
      <c r="AZ35" s="181"/>
      <c r="BA35" s="181"/>
      <c r="BB35" s="181"/>
      <c r="BC35" s="181"/>
      <c r="BD35" s="181"/>
      <c r="BE35" s="181"/>
      <c r="BF35" s="182"/>
      <c r="BG35" s="180"/>
      <c r="BH35" s="181"/>
      <c r="BI35" s="181"/>
      <c r="BJ35" s="181"/>
      <c r="BK35" s="181"/>
      <c r="BL35" s="181"/>
      <c r="BM35" s="181"/>
      <c r="BN35" s="181"/>
      <c r="BO35" s="182"/>
      <c r="BP35" s="180"/>
      <c r="BQ35" s="181"/>
      <c r="BR35" s="181"/>
      <c r="BS35" s="181"/>
      <c r="BT35" s="181"/>
      <c r="BU35" s="181"/>
      <c r="BV35" s="181"/>
      <c r="BW35" s="181"/>
      <c r="BX35" s="182"/>
      <c r="BY35" s="180"/>
      <c r="BZ35" s="181"/>
      <c r="CA35" s="181"/>
      <c r="CB35" s="181"/>
      <c r="CC35" s="181"/>
      <c r="CD35" s="181"/>
      <c r="CE35" s="181"/>
      <c r="CF35" s="181"/>
      <c r="CG35" s="182"/>
      <c r="CH35" s="180"/>
      <c r="CI35" s="181"/>
      <c r="CJ35" s="181"/>
      <c r="CK35" s="181"/>
      <c r="CL35" s="181"/>
      <c r="CM35" s="181"/>
      <c r="CN35" s="181"/>
      <c r="CO35" s="181"/>
      <c r="CP35" s="182"/>
      <c r="CQ35" s="180"/>
      <c r="CR35" s="181"/>
      <c r="CS35" s="181"/>
      <c r="CT35" s="181"/>
      <c r="CU35" s="181"/>
      <c r="CV35" s="181"/>
      <c r="CW35" s="181"/>
      <c r="CX35" s="181"/>
      <c r="CY35" s="182"/>
      <c r="CZ35" s="180"/>
      <c r="DA35" s="181"/>
      <c r="DB35" s="181"/>
      <c r="DC35" s="181"/>
      <c r="DD35" s="181"/>
      <c r="DE35" s="181"/>
      <c r="DF35" s="181"/>
      <c r="DG35" s="181"/>
      <c r="DH35" s="182"/>
      <c r="DI35" s="180"/>
      <c r="DJ35" s="181"/>
      <c r="DK35" s="181"/>
      <c r="DL35" s="181"/>
      <c r="DM35" s="181"/>
      <c r="DN35" s="181"/>
      <c r="DO35" s="181"/>
      <c r="DP35" s="181"/>
      <c r="DQ35" s="182"/>
      <c r="DR35" s="180"/>
      <c r="DS35" s="181"/>
      <c r="DT35" s="181"/>
      <c r="DU35" s="181"/>
      <c r="DV35" s="181"/>
      <c r="DW35" s="181"/>
      <c r="DX35" s="181"/>
      <c r="DY35" s="181"/>
      <c r="DZ35" s="182"/>
      <c r="EA35" s="186"/>
      <c r="EB35" s="187"/>
      <c r="EC35" s="187"/>
      <c r="ED35" s="187"/>
      <c r="EE35" s="187"/>
      <c r="EF35" s="187"/>
      <c r="EG35" s="187"/>
      <c r="EH35" s="187"/>
      <c r="EI35" s="187"/>
      <c r="EJ35" s="187"/>
      <c r="EK35" s="187"/>
      <c r="EL35" s="187"/>
      <c r="EM35" s="187"/>
      <c r="EN35" s="187"/>
      <c r="EO35" s="187"/>
      <c r="EP35" s="187"/>
      <c r="EQ35" s="187"/>
      <c r="ER35" s="187"/>
      <c r="ES35" s="187"/>
      <c r="ET35" s="187"/>
      <c r="EU35" s="187"/>
      <c r="EV35" s="187"/>
      <c r="EW35" s="187"/>
      <c r="EX35" s="187"/>
      <c r="EY35" s="188"/>
    </row>
    <row r="36" spans="1:155" s="4" customFormat="1" ht="16.5" thickBot="1" x14ac:dyDescent="0.3">
      <c r="A36" s="216" t="s">
        <v>190</v>
      </c>
      <c r="B36" s="217"/>
      <c r="C36" s="217"/>
      <c r="D36" s="217"/>
      <c r="E36" s="217"/>
      <c r="F36" s="218"/>
      <c r="G36" s="219" t="s">
        <v>191</v>
      </c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1"/>
      <c r="AO36" s="222"/>
      <c r="AP36" s="223"/>
      <c r="AQ36" s="223"/>
      <c r="AR36" s="223"/>
      <c r="AS36" s="223"/>
      <c r="AT36" s="223"/>
      <c r="AU36" s="223"/>
      <c r="AV36" s="223"/>
      <c r="AW36" s="224"/>
      <c r="AX36" s="222"/>
      <c r="AY36" s="223"/>
      <c r="AZ36" s="223"/>
      <c r="BA36" s="223"/>
      <c r="BB36" s="223"/>
      <c r="BC36" s="223"/>
      <c r="BD36" s="223"/>
      <c r="BE36" s="223"/>
      <c r="BF36" s="224"/>
      <c r="BG36" s="222"/>
      <c r="BH36" s="223"/>
      <c r="BI36" s="223"/>
      <c r="BJ36" s="223"/>
      <c r="BK36" s="223"/>
      <c r="BL36" s="223"/>
      <c r="BM36" s="223"/>
      <c r="BN36" s="223"/>
      <c r="BO36" s="224"/>
      <c r="BP36" s="222"/>
      <c r="BQ36" s="223"/>
      <c r="BR36" s="223"/>
      <c r="BS36" s="223"/>
      <c r="BT36" s="223"/>
      <c r="BU36" s="223"/>
      <c r="BV36" s="223"/>
      <c r="BW36" s="223"/>
      <c r="BX36" s="224"/>
      <c r="BY36" s="222"/>
      <c r="BZ36" s="223"/>
      <c r="CA36" s="223"/>
      <c r="CB36" s="223"/>
      <c r="CC36" s="223"/>
      <c r="CD36" s="223"/>
      <c r="CE36" s="223"/>
      <c r="CF36" s="223"/>
      <c r="CG36" s="224"/>
      <c r="CH36" s="222"/>
      <c r="CI36" s="223"/>
      <c r="CJ36" s="223"/>
      <c r="CK36" s="223"/>
      <c r="CL36" s="223"/>
      <c r="CM36" s="223"/>
      <c r="CN36" s="223"/>
      <c r="CO36" s="223"/>
      <c r="CP36" s="224"/>
      <c r="CQ36" s="222"/>
      <c r="CR36" s="223"/>
      <c r="CS36" s="223"/>
      <c r="CT36" s="223"/>
      <c r="CU36" s="223"/>
      <c r="CV36" s="223"/>
      <c r="CW36" s="223"/>
      <c r="CX36" s="223"/>
      <c r="CY36" s="224"/>
      <c r="CZ36" s="222"/>
      <c r="DA36" s="223"/>
      <c r="DB36" s="223"/>
      <c r="DC36" s="223"/>
      <c r="DD36" s="223"/>
      <c r="DE36" s="223"/>
      <c r="DF36" s="223"/>
      <c r="DG36" s="223"/>
      <c r="DH36" s="224"/>
      <c r="DI36" s="222"/>
      <c r="DJ36" s="223"/>
      <c r="DK36" s="223"/>
      <c r="DL36" s="223"/>
      <c r="DM36" s="223"/>
      <c r="DN36" s="223"/>
      <c r="DO36" s="223"/>
      <c r="DP36" s="223"/>
      <c r="DQ36" s="224"/>
      <c r="DR36" s="222"/>
      <c r="DS36" s="223"/>
      <c r="DT36" s="223"/>
      <c r="DU36" s="223"/>
      <c r="DV36" s="223"/>
      <c r="DW36" s="223"/>
      <c r="DX36" s="223"/>
      <c r="DY36" s="223"/>
      <c r="DZ36" s="224"/>
      <c r="EA36" s="225"/>
      <c r="EB36" s="226"/>
      <c r="EC36" s="226"/>
      <c r="ED36" s="226"/>
      <c r="EE36" s="226"/>
      <c r="EF36" s="226"/>
      <c r="EG36" s="226"/>
      <c r="EH36" s="226"/>
      <c r="EI36" s="226"/>
      <c r="EJ36" s="226"/>
      <c r="EK36" s="226"/>
      <c r="EL36" s="226"/>
      <c r="EM36" s="226"/>
      <c r="EN36" s="226"/>
      <c r="EO36" s="226"/>
      <c r="EP36" s="226"/>
      <c r="EQ36" s="226"/>
      <c r="ER36" s="226"/>
      <c r="ES36" s="226"/>
      <c r="ET36" s="226"/>
      <c r="EU36" s="226"/>
      <c r="EV36" s="226"/>
      <c r="EW36" s="226"/>
      <c r="EX36" s="226"/>
      <c r="EY36" s="227"/>
    </row>
    <row r="37" spans="1:155" s="113" customFormat="1" x14ac:dyDescent="0.25">
      <c r="A37" s="228"/>
      <c r="B37" s="229"/>
      <c r="C37" s="229"/>
      <c r="D37" s="229"/>
      <c r="E37" s="229"/>
      <c r="F37" s="230"/>
      <c r="G37" s="231" t="s">
        <v>192</v>
      </c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3"/>
      <c r="AO37" s="234"/>
      <c r="AP37" s="235"/>
      <c r="AQ37" s="235"/>
      <c r="AR37" s="235"/>
      <c r="AS37" s="235"/>
      <c r="AT37" s="235"/>
      <c r="AU37" s="235"/>
      <c r="AV37" s="235"/>
      <c r="AW37" s="236"/>
      <c r="AX37" s="234"/>
      <c r="AY37" s="235"/>
      <c r="AZ37" s="235"/>
      <c r="BA37" s="235"/>
      <c r="BB37" s="235"/>
      <c r="BC37" s="235"/>
      <c r="BD37" s="235"/>
      <c r="BE37" s="235"/>
      <c r="BF37" s="236"/>
      <c r="BG37" s="234"/>
      <c r="BH37" s="235"/>
      <c r="BI37" s="235"/>
      <c r="BJ37" s="235"/>
      <c r="BK37" s="235"/>
      <c r="BL37" s="235"/>
      <c r="BM37" s="235"/>
      <c r="BN37" s="235"/>
      <c r="BO37" s="236"/>
      <c r="BP37" s="234"/>
      <c r="BQ37" s="235"/>
      <c r="BR37" s="235"/>
      <c r="BS37" s="235"/>
      <c r="BT37" s="235"/>
      <c r="BU37" s="235"/>
      <c r="BV37" s="235"/>
      <c r="BW37" s="235"/>
      <c r="BX37" s="236"/>
      <c r="BY37" s="234"/>
      <c r="BZ37" s="235"/>
      <c r="CA37" s="235"/>
      <c r="CB37" s="235"/>
      <c r="CC37" s="235"/>
      <c r="CD37" s="235"/>
      <c r="CE37" s="235"/>
      <c r="CF37" s="235"/>
      <c r="CG37" s="236"/>
      <c r="CH37" s="234"/>
      <c r="CI37" s="235"/>
      <c r="CJ37" s="235"/>
      <c r="CK37" s="235"/>
      <c r="CL37" s="235"/>
      <c r="CM37" s="235"/>
      <c r="CN37" s="235"/>
      <c r="CO37" s="235"/>
      <c r="CP37" s="236"/>
      <c r="CQ37" s="234"/>
      <c r="CR37" s="235"/>
      <c r="CS37" s="235"/>
      <c r="CT37" s="235"/>
      <c r="CU37" s="235"/>
      <c r="CV37" s="235"/>
      <c r="CW37" s="235"/>
      <c r="CX37" s="235"/>
      <c r="CY37" s="236"/>
      <c r="CZ37" s="234"/>
      <c r="DA37" s="235"/>
      <c r="DB37" s="235"/>
      <c r="DC37" s="235"/>
      <c r="DD37" s="235"/>
      <c r="DE37" s="235"/>
      <c r="DF37" s="235"/>
      <c r="DG37" s="235"/>
      <c r="DH37" s="236"/>
      <c r="DI37" s="234"/>
      <c r="DJ37" s="235"/>
      <c r="DK37" s="235"/>
      <c r="DL37" s="235"/>
      <c r="DM37" s="235"/>
      <c r="DN37" s="235"/>
      <c r="DO37" s="235"/>
      <c r="DP37" s="235"/>
      <c r="DQ37" s="236"/>
      <c r="DR37" s="234"/>
      <c r="DS37" s="235"/>
      <c r="DT37" s="235"/>
      <c r="DU37" s="235"/>
      <c r="DV37" s="235"/>
      <c r="DW37" s="235"/>
      <c r="DX37" s="235"/>
      <c r="DY37" s="235"/>
      <c r="DZ37" s="236"/>
      <c r="EA37" s="237"/>
      <c r="EB37" s="238"/>
      <c r="EC37" s="238"/>
      <c r="ED37" s="238"/>
      <c r="EE37" s="238"/>
      <c r="EF37" s="238"/>
      <c r="EG37" s="238"/>
      <c r="EH37" s="238"/>
      <c r="EI37" s="238"/>
      <c r="EJ37" s="238"/>
      <c r="EK37" s="238"/>
      <c r="EL37" s="238"/>
      <c r="EM37" s="238"/>
      <c r="EN37" s="238"/>
      <c r="EO37" s="238"/>
      <c r="EP37" s="238"/>
      <c r="EQ37" s="238"/>
      <c r="ER37" s="238"/>
      <c r="ES37" s="238"/>
      <c r="ET37" s="238"/>
      <c r="EU37" s="238"/>
      <c r="EV37" s="238"/>
      <c r="EW37" s="238"/>
      <c r="EX37" s="238"/>
      <c r="EY37" s="239"/>
    </row>
    <row r="38" spans="1:155" s="4" customFormat="1" x14ac:dyDescent="0.25">
      <c r="A38" s="189"/>
      <c r="B38" s="190"/>
      <c r="C38" s="190"/>
      <c r="D38" s="190"/>
      <c r="E38" s="190"/>
      <c r="F38" s="191"/>
      <c r="G38" s="192" t="s">
        <v>193</v>
      </c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4"/>
      <c r="AO38" s="180"/>
      <c r="AP38" s="181"/>
      <c r="AQ38" s="181"/>
      <c r="AR38" s="181"/>
      <c r="AS38" s="181"/>
      <c r="AT38" s="181"/>
      <c r="AU38" s="181"/>
      <c r="AV38" s="181"/>
      <c r="AW38" s="182"/>
      <c r="AX38" s="180"/>
      <c r="AY38" s="181"/>
      <c r="AZ38" s="181"/>
      <c r="BA38" s="181"/>
      <c r="BB38" s="181"/>
      <c r="BC38" s="181"/>
      <c r="BD38" s="181"/>
      <c r="BE38" s="181"/>
      <c r="BF38" s="182"/>
      <c r="BG38" s="180"/>
      <c r="BH38" s="181"/>
      <c r="BI38" s="181"/>
      <c r="BJ38" s="181"/>
      <c r="BK38" s="181"/>
      <c r="BL38" s="181"/>
      <c r="BM38" s="181"/>
      <c r="BN38" s="181"/>
      <c r="BO38" s="182"/>
      <c r="BP38" s="180"/>
      <c r="BQ38" s="181"/>
      <c r="BR38" s="181"/>
      <c r="BS38" s="181"/>
      <c r="BT38" s="181"/>
      <c r="BU38" s="181"/>
      <c r="BV38" s="181"/>
      <c r="BW38" s="181"/>
      <c r="BX38" s="182"/>
      <c r="BY38" s="180"/>
      <c r="BZ38" s="181"/>
      <c r="CA38" s="181"/>
      <c r="CB38" s="181"/>
      <c r="CC38" s="181"/>
      <c r="CD38" s="181"/>
      <c r="CE38" s="181"/>
      <c r="CF38" s="181"/>
      <c r="CG38" s="182"/>
      <c r="CH38" s="180"/>
      <c r="CI38" s="181"/>
      <c r="CJ38" s="181"/>
      <c r="CK38" s="181"/>
      <c r="CL38" s="181"/>
      <c r="CM38" s="181"/>
      <c r="CN38" s="181"/>
      <c r="CO38" s="181"/>
      <c r="CP38" s="182"/>
      <c r="CQ38" s="180"/>
      <c r="CR38" s="181"/>
      <c r="CS38" s="181"/>
      <c r="CT38" s="181"/>
      <c r="CU38" s="181"/>
      <c r="CV38" s="181"/>
      <c r="CW38" s="181"/>
      <c r="CX38" s="181"/>
      <c r="CY38" s="182"/>
      <c r="CZ38" s="180"/>
      <c r="DA38" s="181"/>
      <c r="DB38" s="181"/>
      <c r="DC38" s="181"/>
      <c r="DD38" s="181"/>
      <c r="DE38" s="181"/>
      <c r="DF38" s="181"/>
      <c r="DG38" s="181"/>
      <c r="DH38" s="182"/>
      <c r="DI38" s="180"/>
      <c r="DJ38" s="181"/>
      <c r="DK38" s="181"/>
      <c r="DL38" s="181"/>
      <c r="DM38" s="181"/>
      <c r="DN38" s="181"/>
      <c r="DO38" s="181"/>
      <c r="DP38" s="181"/>
      <c r="DQ38" s="182"/>
      <c r="DR38" s="180"/>
      <c r="DS38" s="181"/>
      <c r="DT38" s="181"/>
      <c r="DU38" s="181"/>
      <c r="DV38" s="181"/>
      <c r="DW38" s="181"/>
      <c r="DX38" s="181"/>
      <c r="DY38" s="181"/>
      <c r="DZ38" s="182"/>
      <c r="EA38" s="186"/>
      <c r="EB38" s="187"/>
      <c r="EC38" s="187"/>
      <c r="ED38" s="187"/>
      <c r="EE38" s="187"/>
      <c r="EF38" s="187"/>
      <c r="EG38" s="187"/>
      <c r="EH38" s="187"/>
      <c r="EI38" s="187"/>
      <c r="EJ38" s="187"/>
      <c r="EK38" s="187"/>
      <c r="EL38" s="187"/>
      <c r="EM38" s="187"/>
      <c r="EN38" s="187"/>
      <c r="EO38" s="187"/>
      <c r="EP38" s="187"/>
      <c r="EQ38" s="187"/>
      <c r="ER38" s="187"/>
      <c r="ES38" s="187"/>
      <c r="ET38" s="187"/>
      <c r="EU38" s="187"/>
      <c r="EV38" s="187"/>
      <c r="EW38" s="187"/>
      <c r="EX38" s="187"/>
      <c r="EY38" s="188"/>
    </row>
    <row r="39" spans="1:155" s="4" customFormat="1" x14ac:dyDescent="0.25">
      <c r="A39" s="189"/>
      <c r="B39" s="190"/>
      <c r="C39" s="190"/>
      <c r="D39" s="190"/>
      <c r="E39" s="190"/>
      <c r="F39" s="191"/>
      <c r="G39" s="240" t="s">
        <v>194</v>
      </c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2"/>
      <c r="AO39" s="180"/>
      <c r="AP39" s="181"/>
      <c r="AQ39" s="181"/>
      <c r="AR39" s="181"/>
      <c r="AS39" s="181"/>
      <c r="AT39" s="181"/>
      <c r="AU39" s="181"/>
      <c r="AV39" s="181"/>
      <c r="AW39" s="182"/>
      <c r="AX39" s="180"/>
      <c r="AY39" s="181"/>
      <c r="AZ39" s="181"/>
      <c r="BA39" s="181"/>
      <c r="BB39" s="181"/>
      <c r="BC39" s="181"/>
      <c r="BD39" s="181"/>
      <c r="BE39" s="181"/>
      <c r="BF39" s="182"/>
      <c r="BG39" s="180"/>
      <c r="BH39" s="181"/>
      <c r="BI39" s="181"/>
      <c r="BJ39" s="181"/>
      <c r="BK39" s="181"/>
      <c r="BL39" s="181"/>
      <c r="BM39" s="181"/>
      <c r="BN39" s="181"/>
      <c r="BO39" s="182"/>
      <c r="BP39" s="180"/>
      <c r="BQ39" s="181"/>
      <c r="BR39" s="181"/>
      <c r="BS39" s="181"/>
      <c r="BT39" s="181"/>
      <c r="BU39" s="181"/>
      <c r="BV39" s="181"/>
      <c r="BW39" s="181"/>
      <c r="BX39" s="182"/>
      <c r="BY39" s="180"/>
      <c r="BZ39" s="181"/>
      <c r="CA39" s="181"/>
      <c r="CB39" s="181"/>
      <c r="CC39" s="181"/>
      <c r="CD39" s="181"/>
      <c r="CE39" s="181"/>
      <c r="CF39" s="181"/>
      <c r="CG39" s="182"/>
      <c r="CH39" s="180"/>
      <c r="CI39" s="181"/>
      <c r="CJ39" s="181"/>
      <c r="CK39" s="181"/>
      <c r="CL39" s="181"/>
      <c r="CM39" s="181"/>
      <c r="CN39" s="181"/>
      <c r="CO39" s="181"/>
      <c r="CP39" s="182"/>
      <c r="CQ39" s="180"/>
      <c r="CR39" s="181"/>
      <c r="CS39" s="181"/>
      <c r="CT39" s="181"/>
      <c r="CU39" s="181"/>
      <c r="CV39" s="181"/>
      <c r="CW39" s="181"/>
      <c r="CX39" s="181"/>
      <c r="CY39" s="182"/>
      <c r="CZ39" s="180"/>
      <c r="DA39" s="181"/>
      <c r="DB39" s="181"/>
      <c r="DC39" s="181"/>
      <c r="DD39" s="181"/>
      <c r="DE39" s="181"/>
      <c r="DF39" s="181"/>
      <c r="DG39" s="181"/>
      <c r="DH39" s="182"/>
      <c r="DI39" s="180"/>
      <c r="DJ39" s="181"/>
      <c r="DK39" s="181"/>
      <c r="DL39" s="181"/>
      <c r="DM39" s="181"/>
      <c r="DN39" s="181"/>
      <c r="DO39" s="181"/>
      <c r="DP39" s="181"/>
      <c r="DQ39" s="182"/>
      <c r="DR39" s="180"/>
      <c r="DS39" s="181"/>
      <c r="DT39" s="181"/>
      <c r="DU39" s="181"/>
      <c r="DV39" s="181"/>
      <c r="DW39" s="181"/>
      <c r="DX39" s="181"/>
      <c r="DY39" s="181"/>
      <c r="DZ39" s="182"/>
      <c r="EA39" s="186"/>
      <c r="EB39" s="187"/>
      <c r="EC39" s="187"/>
      <c r="ED39" s="187"/>
      <c r="EE39" s="187"/>
      <c r="EF39" s="187"/>
      <c r="EG39" s="187"/>
      <c r="EH39" s="187"/>
      <c r="EI39" s="187"/>
      <c r="EJ39" s="187"/>
      <c r="EK39" s="187"/>
      <c r="EL39" s="187"/>
      <c r="EM39" s="187"/>
      <c r="EN39" s="187"/>
      <c r="EO39" s="187"/>
      <c r="EP39" s="187"/>
      <c r="EQ39" s="187"/>
      <c r="ER39" s="187"/>
      <c r="ES39" s="187"/>
      <c r="ET39" s="187"/>
      <c r="EU39" s="187"/>
      <c r="EV39" s="187"/>
      <c r="EW39" s="187"/>
      <c r="EX39" s="187"/>
      <c r="EY39" s="188"/>
    </row>
    <row r="40" spans="1:155" s="4" customFormat="1" ht="16.5" thickBot="1" x14ac:dyDescent="0.3">
      <c r="A40" s="216"/>
      <c r="B40" s="217"/>
      <c r="C40" s="217"/>
      <c r="D40" s="217"/>
      <c r="E40" s="217"/>
      <c r="F40" s="218"/>
      <c r="G40" s="246" t="s">
        <v>195</v>
      </c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  <c r="AE40" s="247"/>
      <c r="AF40" s="247"/>
      <c r="AG40" s="247"/>
      <c r="AH40" s="247"/>
      <c r="AI40" s="247"/>
      <c r="AJ40" s="247"/>
      <c r="AK40" s="247"/>
      <c r="AL40" s="247"/>
      <c r="AM40" s="247"/>
      <c r="AN40" s="248"/>
      <c r="AO40" s="222"/>
      <c r="AP40" s="223"/>
      <c r="AQ40" s="223"/>
      <c r="AR40" s="223"/>
      <c r="AS40" s="223"/>
      <c r="AT40" s="223"/>
      <c r="AU40" s="223"/>
      <c r="AV40" s="223"/>
      <c r="AW40" s="224"/>
      <c r="AX40" s="222"/>
      <c r="AY40" s="223"/>
      <c r="AZ40" s="223"/>
      <c r="BA40" s="223"/>
      <c r="BB40" s="223"/>
      <c r="BC40" s="223"/>
      <c r="BD40" s="223"/>
      <c r="BE40" s="223"/>
      <c r="BF40" s="224"/>
      <c r="BG40" s="222"/>
      <c r="BH40" s="223"/>
      <c r="BI40" s="223"/>
      <c r="BJ40" s="223"/>
      <c r="BK40" s="223"/>
      <c r="BL40" s="223"/>
      <c r="BM40" s="223"/>
      <c r="BN40" s="223"/>
      <c r="BO40" s="224"/>
      <c r="BP40" s="222"/>
      <c r="BQ40" s="223"/>
      <c r="BR40" s="223"/>
      <c r="BS40" s="223"/>
      <c r="BT40" s="223"/>
      <c r="BU40" s="223"/>
      <c r="BV40" s="223"/>
      <c r="BW40" s="223"/>
      <c r="BX40" s="224"/>
      <c r="BY40" s="222"/>
      <c r="BZ40" s="223"/>
      <c r="CA40" s="223"/>
      <c r="CB40" s="223"/>
      <c r="CC40" s="223"/>
      <c r="CD40" s="223"/>
      <c r="CE40" s="223"/>
      <c r="CF40" s="223"/>
      <c r="CG40" s="224"/>
      <c r="CH40" s="222"/>
      <c r="CI40" s="223"/>
      <c r="CJ40" s="223"/>
      <c r="CK40" s="223"/>
      <c r="CL40" s="223"/>
      <c r="CM40" s="223"/>
      <c r="CN40" s="223"/>
      <c r="CO40" s="223"/>
      <c r="CP40" s="224"/>
      <c r="CQ40" s="222"/>
      <c r="CR40" s="223"/>
      <c r="CS40" s="223"/>
      <c r="CT40" s="223"/>
      <c r="CU40" s="223"/>
      <c r="CV40" s="223"/>
      <c r="CW40" s="223"/>
      <c r="CX40" s="223"/>
      <c r="CY40" s="224"/>
      <c r="CZ40" s="222"/>
      <c r="DA40" s="223"/>
      <c r="DB40" s="223"/>
      <c r="DC40" s="223"/>
      <c r="DD40" s="223"/>
      <c r="DE40" s="223"/>
      <c r="DF40" s="223"/>
      <c r="DG40" s="223"/>
      <c r="DH40" s="224"/>
      <c r="DI40" s="222"/>
      <c r="DJ40" s="223"/>
      <c r="DK40" s="223"/>
      <c r="DL40" s="223"/>
      <c r="DM40" s="223"/>
      <c r="DN40" s="223"/>
      <c r="DO40" s="223"/>
      <c r="DP40" s="223"/>
      <c r="DQ40" s="224"/>
      <c r="DR40" s="222"/>
      <c r="DS40" s="223"/>
      <c r="DT40" s="223"/>
      <c r="DU40" s="223"/>
      <c r="DV40" s="223"/>
      <c r="DW40" s="223"/>
      <c r="DX40" s="223"/>
      <c r="DY40" s="223"/>
      <c r="DZ40" s="224"/>
      <c r="EA40" s="225"/>
      <c r="EB40" s="226"/>
      <c r="EC40" s="226"/>
      <c r="ED40" s="226"/>
      <c r="EE40" s="226"/>
      <c r="EF40" s="226"/>
      <c r="EG40" s="226"/>
      <c r="EH40" s="226"/>
      <c r="EI40" s="226"/>
      <c r="EJ40" s="226"/>
      <c r="EK40" s="226"/>
      <c r="EL40" s="226"/>
      <c r="EM40" s="226"/>
      <c r="EN40" s="226"/>
      <c r="EO40" s="226"/>
      <c r="EP40" s="226"/>
      <c r="EQ40" s="226"/>
      <c r="ER40" s="226"/>
      <c r="ES40" s="226"/>
      <c r="ET40" s="226"/>
      <c r="EU40" s="226"/>
      <c r="EV40" s="226"/>
      <c r="EW40" s="226"/>
      <c r="EX40" s="226"/>
      <c r="EY40" s="227"/>
    </row>
    <row r="41" spans="1:155" ht="13.5" customHeight="1" x14ac:dyDescent="0.25">
      <c r="F41" s="112"/>
    </row>
    <row r="42" spans="1:155" s="39" customFormat="1" ht="12.75" x14ac:dyDescent="0.2">
      <c r="B42" s="244" t="s">
        <v>214</v>
      </c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</row>
    <row r="43" spans="1:155" s="39" customFormat="1" ht="12.75" x14ac:dyDescent="0.2">
      <c r="B43" s="244" t="s">
        <v>215</v>
      </c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</row>
  </sheetData>
  <mergeCells count="389">
    <mergeCell ref="EA40:EY40"/>
    <mergeCell ref="B42:S42"/>
    <mergeCell ref="B43:S43"/>
    <mergeCell ref="AZ6:EY6"/>
    <mergeCell ref="AZ7:EY7"/>
    <mergeCell ref="BY40:CG40"/>
    <mergeCell ref="CH40:CP40"/>
    <mergeCell ref="CQ40:CY40"/>
    <mergeCell ref="CZ40:DH40"/>
    <mergeCell ref="DI40:DQ40"/>
    <mergeCell ref="DR40:DZ40"/>
    <mergeCell ref="CZ39:DH39"/>
    <mergeCell ref="DI39:DQ39"/>
    <mergeCell ref="DR39:DZ39"/>
    <mergeCell ref="EA39:EY39"/>
    <mergeCell ref="A40:F40"/>
    <mergeCell ref="G40:AN40"/>
    <mergeCell ref="AO40:AW40"/>
    <mergeCell ref="AX40:BF40"/>
    <mergeCell ref="BG40:BO40"/>
    <mergeCell ref="BP40:BX40"/>
    <mergeCell ref="EA38:EY38"/>
    <mergeCell ref="A39:F39"/>
    <mergeCell ref="G39:AN39"/>
    <mergeCell ref="AO39:AW39"/>
    <mergeCell ref="AX39:BF39"/>
    <mergeCell ref="BG39:BO39"/>
    <mergeCell ref="BP39:BX39"/>
    <mergeCell ref="BY39:CG39"/>
    <mergeCell ref="CH39:CP39"/>
    <mergeCell ref="CQ39:CY39"/>
    <mergeCell ref="BY38:CG38"/>
    <mergeCell ref="CH38:CP38"/>
    <mergeCell ref="CQ38:CY38"/>
    <mergeCell ref="CZ38:DH38"/>
    <mergeCell ref="DI38:DQ38"/>
    <mergeCell ref="DR38:DZ38"/>
    <mergeCell ref="CZ37:DH37"/>
    <mergeCell ref="DI37:DQ37"/>
    <mergeCell ref="DR37:DZ37"/>
    <mergeCell ref="EA37:EY37"/>
    <mergeCell ref="A38:F38"/>
    <mergeCell ref="G38:AN38"/>
    <mergeCell ref="AO38:AW38"/>
    <mergeCell ref="AX38:BF38"/>
    <mergeCell ref="BG38:BO38"/>
    <mergeCell ref="BP38:BX38"/>
    <mergeCell ref="A37:F37"/>
    <mergeCell ref="G37:AN37"/>
    <mergeCell ref="AO37:AW37"/>
    <mergeCell ref="AX37:BF37"/>
    <mergeCell ref="BG37:BO37"/>
    <mergeCell ref="BP37:BX37"/>
    <mergeCell ref="BY37:CG37"/>
    <mergeCell ref="CH37:CP37"/>
    <mergeCell ref="CQ37:CY37"/>
    <mergeCell ref="CZ35:DH35"/>
    <mergeCell ref="DI35:DQ35"/>
    <mergeCell ref="DR35:DZ35"/>
    <mergeCell ref="EA35:EY35"/>
    <mergeCell ref="A36:F36"/>
    <mergeCell ref="G36:AN36"/>
    <mergeCell ref="AO36:AW36"/>
    <mergeCell ref="AX36:BF36"/>
    <mergeCell ref="BG36:BO36"/>
    <mergeCell ref="BP36:BX36"/>
    <mergeCell ref="EA36:EY36"/>
    <mergeCell ref="BY36:CG36"/>
    <mergeCell ref="CH36:CP36"/>
    <mergeCell ref="CQ36:CY36"/>
    <mergeCell ref="CZ36:DH36"/>
    <mergeCell ref="DI36:DQ36"/>
    <mergeCell ref="DR36:DZ36"/>
    <mergeCell ref="A35:F35"/>
    <mergeCell ref="G35:AN35"/>
    <mergeCell ref="AO35:AW35"/>
    <mergeCell ref="AX35:BF35"/>
    <mergeCell ref="BG35:BO35"/>
    <mergeCell ref="BP35:BX35"/>
    <mergeCell ref="BY35:CG35"/>
    <mergeCell ref="CH35:CP35"/>
    <mergeCell ref="CQ35:CY35"/>
    <mergeCell ref="CZ33:DH33"/>
    <mergeCell ref="DI33:DQ33"/>
    <mergeCell ref="DR33:DZ33"/>
    <mergeCell ref="EA33:EY33"/>
    <mergeCell ref="A34:F34"/>
    <mergeCell ref="G34:AN34"/>
    <mergeCell ref="AO34:AW34"/>
    <mergeCell ref="AX34:BF34"/>
    <mergeCell ref="BG34:BO34"/>
    <mergeCell ref="BP34:BX34"/>
    <mergeCell ref="EA34:EY34"/>
    <mergeCell ref="BY34:CG34"/>
    <mergeCell ref="CH34:CP34"/>
    <mergeCell ref="CQ34:CY34"/>
    <mergeCell ref="CZ34:DH34"/>
    <mergeCell ref="DI34:DQ34"/>
    <mergeCell ref="DR34:DZ34"/>
    <mergeCell ref="A33:F33"/>
    <mergeCell ref="G33:AN33"/>
    <mergeCell ref="AO33:AW33"/>
    <mergeCell ref="AX33:BF33"/>
    <mergeCell ref="BG33:BO33"/>
    <mergeCell ref="BP33:BX33"/>
    <mergeCell ref="BY33:CG33"/>
    <mergeCell ref="CH33:CP33"/>
    <mergeCell ref="CQ33:CY33"/>
    <mergeCell ref="CZ31:DH31"/>
    <mergeCell ref="DI31:DQ31"/>
    <mergeCell ref="DR31:DZ31"/>
    <mergeCell ref="EA31:EY31"/>
    <mergeCell ref="A32:F32"/>
    <mergeCell ref="G32:AN32"/>
    <mergeCell ref="AO32:AW32"/>
    <mergeCell ref="AX32:BF32"/>
    <mergeCell ref="BG32:BO32"/>
    <mergeCell ref="BP32:BX32"/>
    <mergeCell ref="EA32:EY32"/>
    <mergeCell ref="BY32:CG32"/>
    <mergeCell ref="CH32:CP32"/>
    <mergeCell ref="CQ32:CY32"/>
    <mergeCell ref="CZ32:DH32"/>
    <mergeCell ref="DI32:DQ32"/>
    <mergeCell ref="DR32:DZ32"/>
    <mergeCell ref="A31:F31"/>
    <mergeCell ref="G31:AN31"/>
    <mergeCell ref="AO31:AW31"/>
    <mergeCell ref="AX31:BF31"/>
    <mergeCell ref="BG31:BO31"/>
    <mergeCell ref="BP31:BX31"/>
    <mergeCell ref="BY31:CG31"/>
    <mergeCell ref="CH31:CP31"/>
    <mergeCell ref="CQ31:CY31"/>
    <mergeCell ref="CZ29:DH29"/>
    <mergeCell ref="DI29:DQ29"/>
    <mergeCell ref="DR29:DZ29"/>
    <mergeCell ref="EA29:EY29"/>
    <mergeCell ref="A30:F30"/>
    <mergeCell ref="G30:AN30"/>
    <mergeCell ref="AO30:AW30"/>
    <mergeCell ref="AX30:BF30"/>
    <mergeCell ref="BG30:BO30"/>
    <mergeCell ref="BP30:BX30"/>
    <mergeCell ref="EA30:EY30"/>
    <mergeCell ref="BY30:CG30"/>
    <mergeCell ref="CH30:CP30"/>
    <mergeCell ref="CQ30:CY30"/>
    <mergeCell ref="CZ30:DH30"/>
    <mergeCell ref="DI30:DQ30"/>
    <mergeCell ref="DR30:DZ30"/>
    <mergeCell ref="A29:F29"/>
    <mergeCell ref="G29:AN29"/>
    <mergeCell ref="AO29:AW29"/>
    <mergeCell ref="AX29:BF29"/>
    <mergeCell ref="BG29:BO29"/>
    <mergeCell ref="BP29:BX29"/>
    <mergeCell ref="BY29:CG29"/>
    <mergeCell ref="CH29:CP29"/>
    <mergeCell ref="CQ29:CY29"/>
    <mergeCell ref="CZ27:DH27"/>
    <mergeCell ref="DI27:DQ27"/>
    <mergeCell ref="DR27:DZ27"/>
    <mergeCell ref="EA27:EY27"/>
    <mergeCell ref="A28:F28"/>
    <mergeCell ref="G28:AN28"/>
    <mergeCell ref="AO28:AW28"/>
    <mergeCell ref="AX28:BF28"/>
    <mergeCell ref="BG28:BO28"/>
    <mergeCell ref="BP28:BX28"/>
    <mergeCell ref="EA28:EY28"/>
    <mergeCell ref="BY28:CG28"/>
    <mergeCell ref="CH28:CP28"/>
    <mergeCell ref="CQ28:CY28"/>
    <mergeCell ref="CZ28:DH28"/>
    <mergeCell ref="DI28:DQ28"/>
    <mergeCell ref="DR28:DZ28"/>
    <mergeCell ref="A27:F27"/>
    <mergeCell ref="G27:AN27"/>
    <mergeCell ref="AO27:AW27"/>
    <mergeCell ref="AX27:BF27"/>
    <mergeCell ref="BG27:BO27"/>
    <mergeCell ref="BP27:BX27"/>
    <mergeCell ref="BY27:CG27"/>
    <mergeCell ref="CH27:CP27"/>
    <mergeCell ref="CQ27:CY27"/>
    <mergeCell ref="CZ25:DH25"/>
    <mergeCell ref="DI25:DQ25"/>
    <mergeCell ref="DR25:DZ25"/>
    <mergeCell ref="EA25:EY25"/>
    <mergeCell ref="A26:F26"/>
    <mergeCell ref="G26:AN26"/>
    <mergeCell ref="AO26:AW26"/>
    <mergeCell ref="AX26:BF26"/>
    <mergeCell ref="BG26:BO26"/>
    <mergeCell ref="BP26:BX26"/>
    <mergeCell ref="EA26:EY26"/>
    <mergeCell ref="BY26:CG26"/>
    <mergeCell ref="CH26:CP26"/>
    <mergeCell ref="CQ26:CY26"/>
    <mergeCell ref="CZ26:DH26"/>
    <mergeCell ref="DI26:DQ26"/>
    <mergeCell ref="DR26:DZ26"/>
    <mergeCell ref="A25:F25"/>
    <mergeCell ref="G25:AN25"/>
    <mergeCell ref="AO25:AW25"/>
    <mergeCell ref="AX25:BF25"/>
    <mergeCell ref="BG25:BO25"/>
    <mergeCell ref="BP25:BX25"/>
    <mergeCell ref="BY25:CG25"/>
    <mergeCell ref="CH25:CP25"/>
    <mergeCell ref="CQ25:CY25"/>
    <mergeCell ref="CZ23:DH23"/>
    <mergeCell ref="DI23:DQ23"/>
    <mergeCell ref="DR23:DZ23"/>
    <mergeCell ref="EA23:EY23"/>
    <mergeCell ref="A24:F24"/>
    <mergeCell ref="G24:AN24"/>
    <mergeCell ref="AO24:AW24"/>
    <mergeCell ref="AX24:BF24"/>
    <mergeCell ref="BG24:BO24"/>
    <mergeCell ref="BP24:BX24"/>
    <mergeCell ref="EA24:EY24"/>
    <mergeCell ref="BY24:CG24"/>
    <mergeCell ref="CH24:CP24"/>
    <mergeCell ref="CQ24:CY24"/>
    <mergeCell ref="CZ24:DH24"/>
    <mergeCell ref="DI24:DQ24"/>
    <mergeCell ref="DR24:DZ24"/>
    <mergeCell ref="A23:F23"/>
    <mergeCell ref="G23:AN23"/>
    <mergeCell ref="AO23:AW23"/>
    <mergeCell ref="AX23:BF23"/>
    <mergeCell ref="BG23:BO23"/>
    <mergeCell ref="BP23:BX23"/>
    <mergeCell ref="BY23:CG23"/>
    <mergeCell ref="CH23:CP23"/>
    <mergeCell ref="CQ23:CY23"/>
    <mergeCell ref="CZ21:DH21"/>
    <mergeCell ref="DI21:DQ21"/>
    <mergeCell ref="DR21:DZ21"/>
    <mergeCell ref="EA21:EY21"/>
    <mergeCell ref="A22:F22"/>
    <mergeCell ref="G22:AN22"/>
    <mergeCell ref="AO22:AW22"/>
    <mergeCell ref="AX22:BF22"/>
    <mergeCell ref="BG22:BO22"/>
    <mergeCell ref="BP22:BX22"/>
    <mergeCell ref="EA22:EY22"/>
    <mergeCell ref="BY22:CG22"/>
    <mergeCell ref="CH22:CP22"/>
    <mergeCell ref="CQ22:CY22"/>
    <mergeCell ref="CZ22:DH22"/>
    <mergeCell ref="DI22:DQ22"/>
    <mergeCell ref="DR22:DZ22"/>
    <mergeCell ref="A21:F21"/>
    <mergeCell ref="G21:AN21"/>
    <mergeCell ref="AO21:AW21"/>
    <mergeCell ref="AX21:BF21"/>
    <mergeCell ref="BG21:BO21"/>
    <mergeCell ref="BP21:BX21"/>
    <mergeCell ref="BY21:CG21"/>
    <mergeCell ref="CH21:CP21"/>
    <mergeCell ref="CQ21:CY21"/>
    <mergeCell ref="CZ19:DH19"/>
    <mergeCell ref="DI19:DQ19"/>
    <mergeCell ref="DR19:DZ19"/>
    <mergeCell ref="EA19:EY19"/>
    <mergeCell ref="A20:F20"/>
    <mergeCell ref="G20:AN20"/>
    <mergeCell ref="AO20:AW20"/>
    <mergeCell ref="AX20:BF20"/>
    <mergeCell ref="BG20:BO20"/>
    <mergeCell ref="BP20:BX20"/>
    <mergeCell ref="EA20:EY20"/>
    <mergeCell ref="BY20:CG20"/>
    <mergeCell ref="CH20:CP20"/>
    <mergeCell ref="CQ20:CY20"/>
    <mergeCell ref="CZ20:DH20"/>
    <mergeCell ref="DI20:DQ20"/>
    <mergeCell ref="DR20:DZ20"/>
    <mergeCell ref="A19:F19"/>
    <mergeCell ref="G19:AN19"/>
    <mergeCell ref="AO19:AW19"/>
    <mergeCell ref="AX19:BF19"/>
    <mergeCell ref="BG19:BO19"/>
    <mergeCell ref="BP19:BX19"/>
    <mergeCell ref="BY19:CG19"/>
    <mergeCell ref="CH19:CP19"/>
    <mergeCell ref="CQ19:CY19"/>
    <mergeCell ref="CZ17:DH17"/>
    <mergeCell ref="DI17:DQ17"/>
    <mergeCell ref="DR17:DZ17"/>
    <mergeCell ref="EA17:EY17"/>
    <mergeCell ref="A18:F18"/>
    <mergeCell ref="G18:AN18"/>
    <mergeCell ref="AO18:AW18"/>
    <mergeCell ref="AX18:BF18"/>
    <mergeCell ref="BG18:BO18"/>
    <mergeCell ref="BP18:BX18"/>
    <mergeCell ref="EA18:EY18"/>
    <mergeCell ref="BY18:CG18"/>
    <mergeCell ref="CH18:CP18"/>
    <mergeCell ref="CQ18:CY18"/>
    <mergeCell ref="CZ18:DH18"/>
    <mergeCell ref="DI18:DQ18"/>
    <mergeCell ref="DR18:DZ18"/>
    <mergeCell ref="A17:F17"/>
    <mergeCell ref="G17:AN17"/>
    <mergeCell ref="AO17:AW17"/>
    <mergeCell ref="AX17:BF17"/>
    <mergeCell ref="BG17:BO17"/>
    <mergeCell ref="BP17:BX17"/>
    <mergeCell ref="BY17:CG17"/>
    <mergeCell ref="CH17:CP17"/>
    <mergeCell ref="CQ17:CY17"/>
    <mergeCell ref="AO14:AW14"/>
    <mergeCell ref="AX14:BF14"/>
    <mergeCell ref="BG14:BO14"/>
    <mergeCell ref="BP14:BX14"/>
    <mergeCell ref="CZ15:DH15"/>
    <mergeCell ref="DI15:DQ15"/>
    <mergeCell ref="DR15:DZ15"/>
    <mergeCell ref="EA15:EY15"/>
    <mergeCell ref="A16:F16"/>
    <mergeCell ref="G16:AN16"/>
    <mergeCell ref="AO16:AW16"/>
    <mergeCell ref="AX16:BF16"/>
    <mergeCell ref="BG16:BO16"/>
    <mergeCell ref="BP16:BX16"/>
    <mergeCell ref="EA16:EY16"/>
    <mergeCell ref="BY16:CG16"/>
    <mergeCell ref="CH16:CP16"/>
    <mergeCell ref="CQ16:CY16"/>
    <mergeCell ref="CZ16:DH16"/>
    <mergeCell ref="DI16:DQ16"/>
    <mergeCell ref="DR16:DZ16"/>
    <mergeCell ref="DI13:DQ13"/>
    <mergeCell ref="DR13:DZ13"/>
    <mergeCell ref="EA13:EY13"/>
    <mergeCell ref="CZ12:DH12"/>
    <mergeCell ref="DI12:DQ12"/>
    <mergeCell ref="DR12:DZ12"/>
    <mergeCell ref="EA14:EY14"/>
    <mergeCell ref="A15:F15"/>
    <mergeCell ref="G15:AN15"/>
    <mergeCell ref="AO15:AW15"/>
    <mergeCell ref="AX15:BF15"/>
    <mergeCell ref="BG15:BO15"/>
    <mergeCell ref="BP15:BX15"/>
    <mergeCell ref="BY15:CG15"/>
    <mergeCell ref="CH15:CP15"/>
    <mergeCell ref="CQ15:CY15"/>
    <mergeCell ref="BY14:CG14"/>
    <mergeCell ref="CH14:CP14"/>
    <mergeCell ref="CQ14:CY14"/>
    <mergeCell ref="CZ14:DH14"/>
    <mergeCell ref="DI14:DQ14"/>
    <mergeCell ref="DR14:DZ14"/>
    <mergeCell ref="A14:F14"/>
    <mergeCell ref="G14:AN14"/>
    <mergeCell ref="A13:F13"/>
    <mergeCell ref="G13:AN13"/>
    <mergeCell ref="AO13:AW13"/>
    <mergeCell ref="AX13:BF13"/>
    <mergeCell ref="BG13:BO13"/>
    <mergeCell ref="BP13:BX13"/>
    <mergeCell ref="BY13:CG13"/>
    <mergeCell ref="BY11:CP11"/>
    <mergeCell ref="CQ11:DH11"/>
    <mergeCell ref="CH13:CP13"/>
    <mergeCell ref="CQ13:CY13"/>
    <mergeCell ref="CZ13:DH13"/>
    <mergeCell ref="DI11:DZ11"/>
    <mergeCell ref="AO12:AW12"/>
    <mergeCell ref="AX12:BF12"/>
    <mergeCell ref="BG12:BO12"/>
    <mergeCell ref="BP12:BX12"/>
    <mergeCell ref="BY12:CG12"/>
    <mergeCell ref="CH12:CP12"/>
    <mergeCell ref="CQ12:CY12"/>
    <mergeCell ref="A4:EY4"/>
    <mergeCell ref="A10:F12"/>
    <mergeCell ref="G10:AN12"/>
    <mergeCell ref="AO10:DZ10"/>
    <mergeCell ref="EA10:EY12"/>
    <mergeCell ref="AO11:BF11"/>
    <mergeCell ref="BG11:BX11"/>
    <mergeCell ref="AP5:EY5"/>
  </mergeCells>
  <pageMargins left="0.78740157480314965" right="0.70866141732283472" top="0.59055118110236227" bottom="0.31496062992125984" header="0.19685039370078741" footer="0.19685039370078741"/>
  <pageSetup paperSize="9" scale="93" fitToHeight="2" orientation="portrait" r:id="rId1"/>
  <headerFooter alignWithMargins="0">
    <oddHeader xml:space="preserve">&amp;R&amp;"Times New Roman,обычный"&amp;7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9"/>
  <sheetViews>
    <sheetView view="pageBreakPreview" zoomScale="75" zoomScaleNormal="120" zoomScaleSheetLayoutView="75" workbookViewId="0">
      <selection sqref="A1:XFD1048576"/>
    </sheetView>
  </sheetViews>
  <sheetFormatPr defaultColWidth="0.85546875" defaultRowHeight="15.75" x14ac:dyDescent="0.25"/>
  <cols>
    <col min="1" max="16" width="0.85546875" style="103"/>
    <col min="17" max="17" width="5.85546875" style="103" customWidth="1"/>
    <col min="18" max="21" width="0.85546875" style="103"/>
    <col min="22" max="22" width="13" style="103" customWidth="1"/>
    <col min="23" max="24" width="0.85546875" style="103"/>
    <col min="25" max="25" width="1" style="103" customWidth="1"/>
    <col min="26" max="26" width="1.140625" style="103" hidden="1" customWidth="1"/>
    <col min="27" max="53" width="0" style="103" hidden="1" customWidth="1"/>
    <col min="54" max="54" width="0.85546875" style="103" customWidth="1"/>
    <col min="55" max="57" width="0.85546875" style="103"/>
    <col min="58" max="58" width="1.5703125" style="103" customWidth="1"/>
    <col min="59" max="59" width="5.5703125" style="103" customWidth="1"/>
    <col min="60" max="60" width="0.85546875" style="103"/>
    <col min="61" max="63" width="0" style="103" hidden="1" customWidth="1"/>
    <col min="64" max="64" width="1.5703125" style="103" hidden="1" customWidth="1"/>
    <col min="65" max="69" width="0" style="103" hidden="1" customWidth="1"/>
    <col min="70" max="70" width="1.7109375" style="103" hidden="1" customWidth="1"/>
    <col min="71" max="88" width="0" style="103" hidden="1" customWidth="1"/>
    <col min="89" max="90" width="0.85546875" style="103"/>
    <col min="91" max="91" width="4.28515625" style="103" customWidth="1"/>
    <col min="92" max="92" width="0.85546875" style="103"/>
    <col min="93" max="93" width="2.28515625" style="103" customWidth="1"/>
    <col min="94" max="95" width="0.85546875" style="103"/>
    <col min="96" max="98" width="0" style="103" hidden="1" customWidth="1"/>
    <col min="99" max="99" width="5.85546875" style="103" hidden="1" customWidth="1"/>
    <col min="100" max="102" width="0" style="103" hidden="1" customWidth="1"/>
    <col min="103" max="123" width="0.85546875" style="103" hidden="1" customWidth="1"/>
    <col min="124" max="128" width="0.85546875" style="103" customWidth="1"/>
    <col min="129" max="129" width="7" style="103" customWidth="1"/>
    <col min="130" max="130" width="0.85546875" style="103" customWidth="1"/>
    <col min="131" max="158" width="0.85546875" style="103" hidden="1" customWidth="1"/>
    <col min="159" max="161" width="0.85546875" style="103"/>
    <col min="162" max="162" width="6.85546875" style="103" customWidth="1"/>
    <col min="163" max="16384" width="0.85546875" style="103"/>
  </cols>
  <sheetData>
    <row r="1" spans="1:165" ht="48" customHeight="1" x14ac:dyDescent="0.25">
      <c r="BF1" s="278" t="s">
        <v>249</v>
      </c>
      <c r="BG1" s="278"/>
      <c r="BH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  <c r="CQ1" s="278"/>
      <c r="CR1" s="278"/>
      <c r="CS1" s="278"/>
      <c r="CT1" s="278"/>
      <c r="CU1" s="278"/>
      <c r="CV1" s="278"/>
      <c r="CW1" s="278"/>
      <c r="CX1" s="278"/>
      <c r="CY1" s="278"/>
      <c r="CZ1" s="278"/>
      <c r="DA1" s="278"/>
      <c r="DB1" s="278"/>
      <c r="DC1" s="278"/>
      <c r="DD1" s="278"/>
      <c r="DE1" s="278"/>
      <c r="DF1" s="278"/>
      <c r="DG1" s="278"/>
      <c r="DH1" s="278"/>
      <c r="DI1" s="278"/>
      <c r="DJ1" s="278"/>
      <c r="DK1" s="278"/>
      <c r="DL1" s="278"/>
      <c r="DM1" s="278"/>
      <c r="DN1" s="278"/>
      <c r="DO1" s="278"/>
      <c r="DP1" s="278"/>
      <c r="DQ1" s="278"/>
      <c r="DR1" s="278"/>
      <c r="DS1" s="278"/>
      <c r="DT1" s="278"/>
      <c r="DU1" s="278"/>
      <c r="DV1" s="278"/>
      <c r="DW1" s="278"/>
      <c r="DX1" s="278"/>
      <c r="DY1" s="278"/>
      <c r="DZ1" s="278"/>
      <c r="EA1" s="278"/>
      <c r="EB1" s="278"/>
      <c r="EC1" s="278"/>
      <c r="ED1" s="278"/>
      <c r="EE1" s="278"/>
      <c r="EF1" s="278"/>
      <c r="EG1" s="278"/>
      <c r="EH1" s="278"/>
      <c r="EI1" s="278"/>
      <c r="EJ1" s="278"/>
      <c r="EK1" s="278"/>
      <c r="EL1" s="278"/>
      <c r="EM1" s="278"/>
      <c r="EN1" s="278"/>
      <c r="EO1" s="278"/>
      <c r="EP1" s="278"/>
      <c r="EQ1" s="278"/>
      <c r="ER1" s="278"/>
      <c r="ES1" s="278"/>
      <c r="ET1" s="278"/>
      <c r="EU1" s="278"/>
      <c r="EV1" s="278"/>
      <c r="EW1" s="278"/>
      <c r="EX1" s="278"/>
      <c r="EY1" s="278"/>
      <c r="EZ1" s="278"/>
      <c r="FA1" s="278"/>
      <c r="FB1" s="278"/>
      <c r="FC1" s="278"/>
      <c r="FD1" s="278"/>
      <c r="FE1" s="278"/>
      <c r="FF1" s="278"/>
      <c r="FG1" s="278"/>
      <c r="FH1" s="278"/>
      <c r="FI1" s="278"/>
    </row>
    <row r="3" spans="1:165" s="102" customFormat="1" x14ac:dyDescent="0.2">
      <c r="A3" s="249" t="s">
        <v>237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249"/>
      <c r="BB3" s="249"/>
      <c r="BC3" s="249"/>
      <c r="BD3" s="249"/>
      <c r="BE3" s="249"/>
      <c r="BF3" s="249"/>
      <c r="BG3" s="249"/>
      <c r="BH3" s="249"/>
      <c r="BI3" s="249"/>
      <c r="BJ3" s="249"/>
      <c r="BK3" s="249"/>
      <c r="BL3" s="249"/>
      <c r="BM3" s="249"/>
      <c r="BN3" s="249"/>
      <c r="BO3" s="249"/>
      <c r="BP3" s="249"/>
      <c r="BQ3" s="249"/>
      <c r="BR3" s="249"/>
      <c r="BS3" s="249"/>
      <c r="BT3" s="249"/>
      <c r="BU3" s="249"/>
      <c r="BV3" s="249"/>
      <c r="BW3" s="249"/>
      <c r="BX3" s="249"/>
      <c r="BY3" s="249"/>
      <c r="BZ3" s="249"/>
      <c r="CA3" s="249"/>
      <c r="CB3" s="249"/>
      <c r="CC3" s="249"/>
      <c r="CD3" s="249"/>
      <c r="CE3" s="249"/>
      <c r="CF3" s="249"/>
      <c r="CG3" s="249"/>
      <c r="CH3" s="249"/>
      <c r="CI3" s="249"/>
      <c r="CJ3" s="249"/>
      <c r="CK3" s="249"/>
      <c r="CL3" s="249"/>
      <c r="CM3" s="249"/>
      <c r="CN3" s="249"/>
      <c r="CO3" s="249"/>
      <c r="CP3" s="249"/>
      <c r="CQ3" s="249"/>
      <c r="CR3" s="249"/>
      <c r="CS3" s="249"/>
      <c r="CT3" s="249"/>
      <c r="CU3" s="249"/>
      <c r="CV3" s="249"/>
      <c r="CW3" s="249"/>
      <c r="CX3" s="249"/>
      <c r="CY3" s="249"/>
      <c r="CZ3" s="249"/>
      <c r="DA3" s="249"/>
      <c r="DB3" s="249"/>
      <c r="DC3" s="249"/>
      <c r="DD3" s="249"/>
      <c r="DE3" s="249"/>
      <c r="DF3" s="249"/>
      <c r="DG3" s="249"/>
      <c r="DH3" s="249"/>
      <c r="DI3" s="249"/>
      <c r="DJ3" s="249"/>
      <c r="DK3" s="249"/>
      <c r="DL3" s="249"/>
      <c r="DM3" s="249"/>
      <c r="DN3" s="249"/>
      <c r="DO3" s="249"/>
      <c r="DP3" s="249"/>
      <c r="DQ3" s="249"/>
      <c r="DR3" s="249"/>
      <c r="DS3" s="249"/>
      <c r="DT3" s="249"/>
      <c r="DU3" s="249"/>
      <c r="DV3" s="249"/>
      <c r="DW3" s="249"/>
      <c r="DX3" s="249"/>
      <c r="DY3" s="249"/>
      <c r="DZ3" s="249"/>
      <c r="EA3" s="249"/>
      <c r="EB3" s="249"/>
      <c r="EC3" s="249"/>
      <c r="ED3" s="249"/>
      <c r="EE3" s="249"/>
      <c r="EF3" s="249"/>
      <c r="EG3" s="249"/>
      <c r="EH3" s="249"/>
      <c r="EI3" s="249"/>
      <c r="EJ3" s="249"/>
      <c r="EK3" s="249"/>
      <c r="EL3" s="249"/>
      <c r="EM3" s="249"/>
      <c r="EN3" s="249"/>
      <c r="EO3" s="249"/>
      <c r="EP3" s="249"/>
      <c r="EQ3" s="249"/>
      <c r="ER3" s="249"/>
      <c r="ES3" s="249"/>
      <c r="ET3" s="249"/>
      <c r="EU3" s="249"/>
      <c r="EV3" s="249"/>
      <c r="EW3" s="249"/>
      <c r="EX3" s="249"/>
      <c r="EY3" s="249"/>
      <c r="EZ3" s="249"/>
      <c r="FA3" s="249"/>
      <c r="FB3" s="249"/>
      <c r="FC3" s="249"/>
      <c r="FD3" s="249"/>
      <c r="FE3" s="249"/>
      <c r="FF3" s="249"/>
      <c r="FG3" s="249"/>
      <c r="FH3" s="249"/>
      <c r="FI3" s="249"/>
    </row>
    <row r="4" spans="1:165" ht="56.25" customHeight="1" x14ac:dyDescent="0.25">
      <c r="BF4" s="243" t="s">
        <v>211</v>
      </c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3"/>
      <c r="DJ4" s="243"/>
      <c r="DK4" s="243"/>
      <c r="DL4" s="243"/>
      <c r="DM4" s="243"/>
      <c r="DN4" s="243"/>
      <c r="DO4" s="243"/>
      <c r="DP4" s="243"/>
      <c r="DQ4" s="243"/>
      <c r="DR4" s="243"/>
      <c r="DS4" s="243"/>
      <c r="DT4" s="243"/>
      <c r="DU4" s="243"/>
      <c r="DV4" s="243"/>
      <c r="DW4" s="243"/>
      <c r="DX4" s="243"/>
      <c r="DY4" s="243"/>
      <c r="DZ4" s="243"/>
      <c r="EA4" s="243"/>
      <c r="EB4" s="243"/>
      <c r="EC4" s="243"/>
      <c r="ED4" s="243"/>
      <c r="EE4" s="243"/>
      <c r="EF4" s="243"/>
      <c r="EG4" s="243"/>
      <c r="EH4" s="243"/>
      <c r="EI4" s="243"/>
      <c r="EJ4" s="243"/>
      <c r="EK4" s="243"/>
      <c r="EL4" s="243"/>
      <c r="EM4" s="243"/>
      <c r="EN4" s="243"/>
      <c r="EO4" s="243"/>
      <c r="EP4" s="243"/>
      <c r="EQ4" s="243"/>
      <c r="ER4" s="243"/>
      <c r="ES4" s="243"/>
      <c r="ET4" s="243"/>
      <c r="EU4" s="243"/>
      <c r="EV4" s="243"/>
      <c r="EW4" s="243"/>
      <c r="EX4" s="243"/>
      <c r="EY4" s="243"/>
      <c r="EZ4" s="243"/>
      <c r="FA4" s="243"/>
      <c r="FB4" s="243"/>
      <c r="FC4" s="243"/>
      <c r="FD4" s="243"/>
      <c r="FE4" s="243"/>
      <c r="FF4" s="243"/>
      <c r="FG4" s="243"/>
      <c r="FH4" s="243"/>
      <c r="FI4" s="243"/>
    </row>
    <row r="5" spans="1:165" ht="24.75" customHeight="1" x14ac:dyDescent="0.25">
      <c r="BF5" s="279" t="s">
        <v>212</v>
      </c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279"/>
      <c r="DH5" s="279"/>
      <c r="DI5" s="279"/>
      <c r="DJ5" s="279"/>
      <c r="DK5" s="279"/>
      <c r="DL5" s="279"/>
      <c r="DM5" s="279"/>
      <c r="DN5" s="279"/>
      <c r="DO5" s="279"/>
      <c r="DP5" s="279"/>
      <c r="DQ5" s="279"/>
      <c r="DR5" s="279"/>
      <c r="DS5" s="279"/>
      <c r="DT5" s="279"/>
      <c r="DU5" s="279"/>
      <c r="DV5" s="279"/>
      <c r="DW5" s="279"/>
      <c r="DX5" s="279"/>
      <c r="DY5" s="279"/>
      <c r="DZ5" s="279"/>
      <c r="EA5" s="279"/>
      <c r="EB5" s="279"/>
      <c r="EC5" s="279"/>
      <c r="ED5" s="279"/>
      <c r="EE5" s="279"/>
      <c r="EF5" s="279"/>
      <c r="EG5" s="279"/>
      <c r="EH5" s="279"/>
      <c r="EI5" s="279"/>
      <c r="EJ5" s="279"/>
      <c r="EK5" s="279"/>
      <c r="EL5" s="279"/>
      <c r="EM5" s="279"/>
      <c r="EN5" s="279"/>
      <c r="EO5" s="279"/>
      <c r="EP5" s="279"/>
      <c r="EQ5" s="279"/>
      <c r="ER5" s="279"/>
      <c r="ES5" s="279"/>
      <c r="ET5" s="279"/>
      <c r="EU5" s="279"/>
      <c r="EV5" s="279"/>
      <c r="EW5" s="279"/>
      <c r="EX5" s="279"/>
      <c r="EY5" s="279"/>
      <c r="EZ5" s="279"/>
      <c r="FA5" s="279"/>
      <c r="FB5" s="279"/>
      <c r="FC5" s="279"/>
      <c r="FD5" s="279"/>
      <c r="FE5" s="279"/>
      <c r="FF5" s="279"/>
      <c r="FG5" s="279"/>
      <c r="FH5" s="279"/>
      <c r="FI5" s="279"/>
    </row>
    <row r="6" spans="1:165" x14ac:dyDescent="0.25">
      <c r="R6" s="104"/>
      <c r="BF6" s="279" t="s">
        <v>213</v>
      </c>
      <c r="BG6" s="279"/>
      <c r="BH6" s="279"/>
      <c r="BI6" s="279"/>
      <c r="BJ6" s="279"/>
      <c r="BK6" s="279"/>
      <c r="BL6" s="279"/>
      <c r="BM6" s="279"/>
      <c r="BN6" s="279"/>
      <c r="BO6" s="279"/>
      <c r="BP6" s="279"/>
      <c r="BQ6" s="279"/>
      <c r="BR6" s="279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279"/>
      <c r="CL6" s="279"/>
      <c r="CM6" s="279"/>
      <c r="CN6" s="279"/>
      <c r="CO6" s="279"/>
      <c r="CP6" s="279"/>
      <c r="CQ6" s="279"/>
      <c r="CR6" s="279"/>
      <c r="CS6" s="279"/>
      <c r="CT6" s="279"/>
      <c r="CU6" s="279"/>
      <c r="CV6" s="279"/>
      <c r="CW6" s="279"/>
      <c r="CX6" s="279"/>
      <c r="CY6" s="279"/>
      <c r="CZ6" s="279"/>
      <c r="DA6" s="279"/>
      <c r="DB6" s="279"/>
      <c r="DC6" s="279"/>
      <c r="DD6" s="279"/>
      <c r="DE6" s="279"/>
      <c r="DF6" s="279"/>
      <c r="DG6" s="279"/>
      <c r="DH6" s="279"/>
      <c r="DI6" s="279"/>
      <c r="DJ6" s="279"/>
      <c r="DK6" s="279"/>
      <c r="DL6" s="279"/>
      <c r="DM6" s="279"/>
      <c r="DN6" s="279"/>
      <c r="DO6" s="279"/>
      <c r="DP6" s="279"/>
      <c r="DQ6" s="279"/>
      <c r="DR6" s="279"/>
      <c r="DS6" s="279"/>
      <c r="DT6" s="279"/>
      <c r="DU6" s="279"/>
      <c r="DV6" s="279"/>
      <c r="DW6" s="279"/>
      <c r="DX6" s="279"/>
      <c r="DY6" s="279"/>
      <c r="DZ6" s="279"/>
      <c r="EA6" s="279"/>
      <c r="EB6" s="279"/>
      <c r="EC6" s="279"/>
      <c r="ED6" s="279"/>
      <c r="EE6" s="279"/>
      <c r="EF6" s="279"/>
      <c r="EG6" s="279"/>
      <c r="EH6" s="279"/>
      <c r="EI6" s="279"/>
      <c r="EJ6" s="279"/>
      <c r="EK6" s="279"/>
      <c r="EL6" s="279"/>
      <c r="EM6" s="279"/>
      <c r="EN6" s="279"/>
      <c r="EO6" s="279"/>
      <c r="EP6" s="279"/>
      <c r="EQ6" s="279"/>
      <c r="ER6" s="279"/>
      <c r="ES6" s="279"/>
      <c r="ET6" s="279"/>
      <c r="EU6" s="279"/>
      <c r="EV6" s="279"/>
      <c r="EW6" s="279"/>
      <c r="EX6" s="279"/>
      <c r="EY6" s="279"/>
      <c r="EZ6" s="279"/>
      <c r="FA6" s="279"/>
      <c r="FB6" s="279"/>
      <c r="FC6" s="279"/>
      <c r="FD6" s="279"/>
      <c r="FE6" s="279"/>
      <c r="FF6" s="279"/>
      <c r="FG6" s="279"/>
      <c r="FH6" s="279"/>
      <c r="FI6" s="279"/>
    </row>
    <row r="7" spans="1:165" x14ac:dyDescent="0.25"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280"/>
      <c r="BY7" s="280"/>
      <c r="BZ7" s="280"/>
      <c r="CA7" s="280"/>
      <c r="CB7" s="280"/>
      <c r="CC7" s="280"/>
      <c r="CD7" s="280"/>
      <c r="CE7" s="280"/>
      <c r="CF7" s="280"/>
      <c r="CG7" s="280"/>
      <c r="CH7" s="280"/>
      <c r="CI7" s="280"/>
      <c r="CJ7" s="280"/>
      <c r="CK7" s="280"/>
      <c r="CL7" s="280"/>
      <c r="CM7" s="280"/>
      <c r="CN7" s="280"/>
      <c r="CO7" s="280"/>
      <c r="CP7" s="280"/>
      <c r="CQ7" s="280"/>
      <c r="CR7" s="280"/>
      <c r="CS7" s="280"/>
      <c r="CT7" s="280"/>
      <c r="CU7" s="280"/>
      <c r="CV7" s="280"/>
      <c r="CW7" s="280"/>
      <c r="CX7" s="280"/>
      <c r="CY7" s="280"/>
      <c r="CZ7" s="280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280"/>
      <c r="DL7" s="280"/>
      <c r="DM7" s="280"/>
      <c r="DN7" s="280"/>
      <c r="DO7" s="280"/>
      <c r="DP7" s="280"/>
      <c r="DQ7" s="280"/>
      <c r="DR7" s="280"/>
      <c r="DS7" s="280"/>
      <c r="DT7" s="280"/>
      <c r="DU7" s="280"/>
      <c r="DV7" s="280"/>
      <c r="DW7" s="280"/>
      <c r="DX7" s="280"/>
      <c r="DY7" s="280"/>
      <c r="DZ7" s="280"/>
      <c r="EA7" s="280"/>
      <c r="EB7" s="280"/>
      <c r="EC7" s="280"/>
      <c r="ED7" s="280"/>
      <c r="EE7" s="280"/>
      <c r="EF7" s="280"/>
      <c r="EG7" s="280"/>
      <c r="EH7" s="280"/>
      <c r="EI7" s="280"/>
      <c r="EJ7" s="280"/>
      <c r="EK7" s="280"/>
      <c r="EL7" s="280"/>
      <c r="EM7" s="280"/>
      <c r="EN7" s="280"/>
      <c r="EO7" s="280"/>
      <c r="EP7" s="280"/>
      <c r="EQ7" s="280"/>
      <c r="ER7" s="280"/>
      <c r="ES7" s="280"/>
      <c r="ET7" s="280"/>
      <c r="EU7" s="280"/>
      <c r="EV7" s="280"/>
      <c r="EW7" s="280"/>
      <c r="EX7" s="280"/>
      <c r="EY7" s="280"/>
      <c r="EZ7" s="280"/>
      <c r="FA7" s="280"/>
      <c r="FB7" s="280"/>
      <c r="FC7" s="280"/>
      <c r="FD7" s="280"/>
      <c r="FE7" s="280"/>
      <c r="FF7" s="280"/>
      <c r="FG7" s="280"/>
      <c r="FH7" s="280"/>
      <c r="FI7" s="280"/>
    </row>
    <row r="8" spans="1:165" x14ac:dyDescent="0.25"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6" t="s">
        <v>118</v>
      </c>
    </row>
    <row r="9" spans="1:165" x14ac:dyDescent="0.25">
      <c r="EH9" s="107"/>
      <c r="EI9" s="107"/>
      <c r="EJ9" s="107"/>
      <c r="EK9" s="107"/>
      <c r="EL9" s="107"/>
      <c r="EM9" s="107"/>
      <c r="EN9" s="107"/>
      <c r="EO9" s="107"/>
      <c r="EP9" s="107"/>
      <c r="EQ9" s="107"/>
      <c r="ER9" s="107"/>
      <c r="ES9" s="107"/>
      <c r="ET9" s="107"/>
      <c r="EU9" s="107"/>
      <c r="EV9" s="107"/>
      <c r="EW9" s="107"/>
      <c r="EX9" s="107"/>
      <c r="EY9" s="107"/>
      <c r="EZ9" s="107"/>
      <c r="FA9" s="107"/>
      <c r="FB9" s="107"/>
      <c r="FC9" s="107"/>
      <c r="FD9" s="107"/>
      <c r="FE9" s="107"/>
      <c r="FF9" s="107"/>
      <c r="FG9" s="107"/>
      <c r="FH9" s="107"/>
      <c r="FI9" s="108"/>
    </row>
    <row r="10" spans="1:165" ht="16.5" thickBot="1" x14ac:dyDescent="0.3"/>
    <row r="11" spans="1:165" x14ac:dyDescent="0.25">
      <c r="A11" s="250" t="s">
        <v>0</v>
      </c>
      <c r="B11" s="251"/>
      <c r="C11" s="251"/>
      <c r="D11" s="251"/>
      <c r="E11" s="251"/>
      <c r="F11" s="251" t="s">
        <v>197</v>
      </c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 t="s">
        <v>198</v>
      </c>
      <c r="AA11" s="251"/>
      <c r="AB11" s="251"/>
      <c r="AC11" s="251"/>
      <c r="AD11" s="251"/>
      <c r="AE11" s="251"/>
      <c r="AF11" s="251"/>
      <c r="AG11" s="251"/>
      <c r="AH11" s="251"/>
      <c r="AI11" s="251"/>
      <c r="AJ11" s="251"/>
      <c r="AK11" s="251"/>
      <c r="AL11" s="251"/>
      <c r="AM11" s="251"/>
      <c r="AN11" s="251"/>
      <c r="AO11" s="251"/>
      <c r="AP11" s="251"/>
      <c r="AQ11" s="251"/>
      <c r="AR11" s="251"/>
      <c r="AS11" s="251"/>
      <c r="AT11" s="251"/>
      <c r="AU11" s="251"/>
      <c r="AV11" s="251"/>
      <c r="AW11" s="251"/>
      <c r="AX11" s="251"/>
      <c r="AY11" s="251"/>
      <c r="AZ11" s="251"/>
      <c r="BA11" s="251"/>
      <c r="BB11" s="251"/>
      <c r="BC11" s="251"/>
      <c r="BD11" s="251"/>
      <c r="BE11" s="251"/>
      <c r="BF11" s="251"/>
      <c r="BG11" s="251"/>
      <c r="BH11" s="251"/>
      <c r="BI11" s="251"/>
      <c r="BJ11" s="251"/>
      <c r="BK11" s="251"/>
      <c r="BL11" s="251"/>
      <c r="BM11" s="251"/>
      <c r="BN11" s="251"/>
      <c r="BO11" s="251"/>
      <c r="BP11" s="251"/>
      <c r="BQ11" s="251"/>
      <c r="BR11" s="251"/>
      <c r="BS11" s="251"/>
      <c r="BT11" s="251"/>
      <c r="BU11" s="251"/>
      <c r="BV11" s="251"/>
      <c r="BW11" s="251"/>
      <c r="BX11" s="251"/>
      <c r="BY11" s="251"/>
      <c r="BZ11" s="251"/>
      <c r="CA11" s="251"/>
      <c r="CB11" s="251"/>
      <c r="CC11" s="251"/>
      <c r="CD11" s="251"/>
      <c r="CE11" s="251"/>
      <c r="CF11" s="251"/>
      <c r="CG11" s="251"/>
      <c r="CH11" s="251"/>
      <c r="CI11" s="251"/>
      <c r="CJ11" s="251"/>
      <c r="CK11" s="251"/>
      <c r="CL11" s="251"/>
      <c r="CM11" s="251"/>
      <c r="CN11" s="251"/>
      <c r="CO11" s="251"/>
      <c r="CP11" s="251"/>
      <c r="CQ11" s="251"/>
      <c r="CR11" s="251" t="s">
        <v>199</v>
      </c>
      <c r="CS11" s="251"/>
      <c r="CT11" s="251"/>
      <c r="CU11" s="251"/>
      <c r="CV11" s="251"/>
      <c r="CW11" s="251"/>
      <c r="CX11" s="251"/>
      <c r="CY11" s="251"/>
      <c r="CZ11" s="251"/>
      <c r="DA11" s="251"/>
      <c r="DB11" s="251"/>
      <c r="DC11" s="251"/>
      <c r="DD11" s="251"/>
      <c r="DE11" s="251"/>
      <c r="DF11" s="251"/>
      <c r="DG11" s="251"/>
      <c r="DH11" s="251"/>
      <c r="DI11" s="251"/>
      <c r="DJ11" s="251"/>
      <c r="DK11" s="251"/>
      <c r="DL11" s="251"/>
      <c r="DM11" s="251"/>
      <c r="DN11" s="251"/>
      <c r="DO11" s="251"/>
      <c r="DP11" s="251"/>
      <c r="DQ11" s="251"/>
      <c r="DR11" s="251"/>
      <c r="DS11" s="251"/>
      <c r="DT11" s="251"/>
      <c r="DU11" s="251"/>
      <c r="DV11" s="251"/>
      <c r="DW11" s="251"/>
      <c r="DX11" s="251"/>
      <c r="DY11" s="251"/>
      <c r="DZ11" s="251"/>
      <c r="EA11" s="251"/>
      <c r="EB11" s="251"/>
      <c r="EC11" s="251"/>
      <c r="ED11" s="251"/>
      <c r="EE11" s="251"/>
      <c r="EF11" s="251"/>
      <c r="EG11" s="251"/>
      <c r="EH11" s="251"/>
      <c r="EI11" s="251"/>
      <c r="EJ11" s="251"/>
      <c r="EK11" s="251"/>
      <c r="EL11" s="251"/>
      <c r="EM11" s="251"/>
      <c r="EN11" s="251"/>
      <c r="EO11" s="251"/>
      <c r="EP11" s="251"/>
      <c r="EQ11" s="251"/>
      <c r="ER11" s="251"/>
      <c r="ES11" s="251"/>
      <c r="ET11" s="251"/>
      <c r="EU11" s="251"/>
      <c r="EV11" s="251"/>
      <c r="EW11" s="251"/>
      <c r="EX11" s="251"/>
      <c r="EY11" s="251"/>
      <c r="EZ11" s="251"/>
      <c r="FA11" s="251"/>
      <c r="FB11" s="251"/>
      <c r="FC11" s="251"/>
      <c r="FD11" s="251"/>
      <c r="FE11" s="251"/>
      <c r="FF11" s="251"/>
      <c r="FG11" s="251"/>
      <c r="FH11" s="251"/>
      <c r="FI11" s="254"/>
    </row>
    <row r="12" spans="1:165" x14ac:dyDescent="0.25">
      <c r="A12" s="252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 t="s">
        <v>145</v>
      </c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 t="s">
        <v>20</v>
      </c>
      <c r="BJ12" s="253"/>
      <c r="BK12" s="253"/>
      <c r="BL12" s="253"/>
      <c r="BM12" s="253"/>
      <c r="BN12" s="253"/>
      <c r="BO12" s="253"/>
      <c r="BP12" s="253"/>
      <c r="BQ12" s="253"/>
      <c r="BR12" s="253"/>
      <c r="BS12" s="253"/>
      <c r="BT12" s="253"/>
      <c r="BU12" s="253"/>
      <c r="BV12" s="253"/>
      <c r="BW12" s="253"/>
      <c r="BX12" s="253"/>
      <c r="BY12" s="253"/>
      <c r="BZ12" s="253"/>
      <c r="CA12" s="253"/>
      <c r="CB12" s="253"/>
      <c r="CC12" s="253"/>
      <c r="CD12" s="253"/>
      <c r="CE12" s="253"/>
      <c r="CF12" s="253"/>
      <c r="CG12" s="253"/>
      <c r="CH12" s="253"/>
      <c r="CI12" s="253"/>
      <c r="CJ12" s="253"/>
      <c r="CK12" s="253"/>
      <c r="CL12" s="253"/>
      <c r="CM12" s="253"/>
      <c r="CN12" s="253"/>
      <c r="CO12" s="253"/>
      <c r="CP12" s="253"/>
      <c r="CQ12" s="253"/>
      <c r="CR12" s="253" t="s">
        <v>145</v>
      </c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3"/>
      <c r="DF12" s="253"/>
      <c r="DG12" s="253"/>
      <c r="DH12" s="253"/>
      <c r="DI12" s="253"/>
      <c r="DJ12" s="253"/>
      <c r="DK12" s="253"/>
      <c r="DL12" s="253"/>
      <c r="DM12" s="253"/>
      <c r="DN12" s="253"/>
      <c r="DO12" s="253"/>
      <c r="DP12" s="253"/>
      <c r="DQ12" s="253"/>
      <c r="DR12" s="253"/>
      <c r="DS12" s="253"/>
      <c r="DT12" s="253"/>
      <c r="DU12" s="253"/>
      <c r="DV12" s="253"/>
      <c r="DW12" s="253"/>
      <c r="DX12" s="253"/>
      <c r="DY12" s="253"/>
      <c r="DZ12" s="253"/>
      <c r="EA12" s="253" t="s">
        <v>20</v>
      </c>
      <c r="EB12" s="253"/>
      <c r="EC12" s="253"/>
      <c r="ED12" s="253"/>
      <c r="EE12" s="253"/>
      <c r="EF12" s="253"/>
      <c r="EG12" s="253"/>
      <c r="EH12" s="253"/>
      <c r="EI12" s="253"/>
      <c r="EJ12" s="253"/>
      <c r="EK12" s="253"/>
      <c r="EL12" s="253"/>
      <c r="EM12" s="253"/>
      <c r="EN12" s="253"/>
      <c r="EO12" s="253"/>
      <c r="EP12" s="253"/>
      <c r="EQ12" s="253"/>
      <c r="ER12" s="253"/>
      <c r="ES12" s="253"/>
      <c r="ET12" s="253"/>
      <c r="EU12" s="253"/>
      <c r="EV12" s="253"/>
      <c r="EW12" s="253"/>
      <c r="EX12" s="253"/>
      <c r="EY12" s="253"/>
      <c r="EZ12" s="253"/>
      <c r="FA12" s="253"/>
      <c r="FB12" s="253"/>
      <c r="FC12" s="253"/>
      <c r="FD12" s="253"/>
      <c r="FE12" s="253"/>
      <c r="FF12" s="253"/>
      <c r="FG12" s="253"/>
      <c r="FH12" s="253"/>
      <c r="FI12" s="255"/>
    </row>
    <row r="13" spans="1:165" x14ac:dyDescent="0.25">
      <c r="A13" s="252"/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 t="s">
        <v>200</v>
      </c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 t="s">
        <v>200</v>
      </c>
      <c r="BJ13" s="253"/>
      <c r="BK13" s="253"/>
      <c r="BL13" s="253"/>
      <c r="BM13" s="253"/>
      <c r="BN13" s="253"/>
      <c r="BO13" s="253"/>
      <c r="BP13" s="253"/>
      <c r="BQ13" s="253"/>
      <c r="BR13" s="253"/>
      <c r="BS13" s="253"/>
      <c r="BT13" s="253"/>
      <c r="BU13" s="253"/>
      <c r="BV13" s="253"/>
      <c r="BW13" s="253"/>
      <c r="BX13" s="253"/>
      <c r="BY13" s="253"/>
      <c r="BZ13" s="253"/>
      <c r="CA13" s="253"/>
      <c r="CB13" s="253"/>
      <c r="CC13" s="253"/>
      <c r="CD13" s="253"/>
      <c r="CE13" s="253"/>
      <c r="CF13" s="253"/>
      <c r="CG13" s="253"/>
      <c r="CH13" s="253"/>
      <c r="CI13" s="253"/>
      <c r="CJ13" s="253"/>
      <c r="CK13" s="253"/>
      <c r="CL13" s="253"/>
      <c r="CM13" s="253"/>
      <c r="CN13" s="253"/>
      <c r="CO13" s="253"/>
      <c r="CP13" s="253"/>
      <c r="CQ13" s="253"/>
      <c r="CR13" s="253" t="s">
        <v>200</v>
      </c>
      <c r="CS13" s="253"/>
      <c r="CT13" s="253"/>
      <c r="CU13" s="253"/>
      <c r="CV13" s="253"/>
      <c r="CW13" s="253"/>
      <c r="CX13" s="253"/>
      <c r="CY13" s="253"/>
      <c r="CZ13" s="253"/>
      <c r="DA13" s="253"/>
      <c r="DB13" s="253"/>
      <c r="DC13" s="253"/>
      <c r="DD13" s="253"/>
      <c r="DE13" s="253"/>
      <c r="DF13" s="253"/>
      <c r="DG13" s="253"/>
      <c r="DH13" s="253"/>
      <c r="DI13" s="253"/>
      <c r="DJ13" s="253"/>
      <c r="DK13" s="253"/>
      <c r="DL13" s="253"/>
      <c r="DM13" s="253"/>
      <c r="DN13" s="253"/>
      <c r="DO13" s="253"/>
      <c r="DP13" s="253"/>
      <c r="DQ13" s="253"/>
      <c r="DR13" s="253"/>
      <c r="DS13" s="253"/>
      <c r="DT13" s="253"/>
      <c r="DU13" s="253"/>
      <c r="DV13" s="253"/>
      <c r="DW13" s="253"/>
      <c r="DX13" s="253"/>
      <c r="DY13" s="253"/>
      <c r="DZ13" s="253"/>
      <c r="EA13" s="253" t="s">
        <v>200</v>
      </c>
      <c r="EB13" s="253"/>
      <c r="EC13" s="253"/>
      <c r="ED13" s="253"/>
      <c r="EE13" s="253"/>
      <c r="EF13" s="253"/>
      <c r="EG13" s="253"/>
      <c r="EH13" s="253"/>
      <c r="EI13" s="253"/>
      <c r="EJ13" s="253"/>
      <c r="EK13" s="253"/>
      <c r="EL13" s="253"/>
      <c r="EM13" s="253"/>
      <c r="EN13" s="253"/>
      <c r="EO13" s="253"/>
      <c r="EP13" s="253"/>
      <c r="EQ13" s="253"/>
      <c r="ER13" s="253"/>
      <c r="ES13" s="253"/>
      <c r="ET13" s="253"/>
      <c r="EU13" s="253"/>
      <c r="EV13" s="253"/>
      <c r="EW13" s="253"/>
      <c r="EX13" s="253"/>
      <c r="EY13" s="253"/>
      <c r="EZ13" s="253"/>
      <c r="FA13" s="253"/>
      <c r="FB13" s="253"/>
      <c r="FC13" s="253"/>
      <c r="FD13" s="253"/>
      <c r="FE13" s="253"/>
      <c r="FF13" s="253"/>
      <c r="FG13" s="253"/>
      <c r="FH13" s="253"/>
      <c r="FI13" s="255"/>
    </row>
    <row r="14" spans="1:165" hidden="1" x14ac:dyDescent="0.25">
      <c r="A14" s="252"/>
      <c r="B14" s="253"/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6" t="s">
        <v>10</v>
      </c>
      <c r="AA14" s="256"/>
      <c r="AB14" s="256"/>
      <c r="AC14" s="256"/>
      <c r="AD14" s="256"/>
      <c r="AE14" s="256"/>
      <c r="AF14" s="256"/>
      <c r="AG14" s="256" t="s">
        <v>11</v>
      </c>
      <c r="AH14" s="256"/>
      <c r="AI14" s="256"/>
      <c r="AJ14" s="256"/>
      <c r="AK14" s="256"/>
      <c r="AL14" s="256"/>
      <c r="AM14" s="256"/>
      <c r="AN14" s="256" t="s">
        <v>12</v>
      </c>
      <c r="AO14" s="256"/>
      <c r="AP14" s="256"/>
      <c r="AQ14" s="256"/>
      <c r="AR14" s="256"/>
      <c r="AS14" s="256"/>
      <c r="AT14" s="256"/>
      <c r="AU14" s="256" t="s">
        <v>13</v>
      </c>
      <c r="AV14" s="256"/>
      <c r="AW14" s="256"/>
      <c r="AX14" s="256"/>
      <c r="AY14" s="256"/>
      <c r="AZ14" s="256"/>
      <c r="BA14" s="256"/>
      <c r="BB14" s="256" t="s">
        <v>205</v>
      </c>
      <c r="BC14" s="256"/>
      <c r="BD14" s="256"/>
      <c r="BE14" s="256"/>
      <c r="BF14" s="256"/>
      <c r="BG14" s="256"/>
      <c r="BH14" s="256"/>
      <c r="BI14" s="256" t="s">
        <v>10</v>
      </c>
      <c r="BJ14" s="256"/>
      <c r="BK14" s="256"/>
      <c r="BL14" s="256"/>
      <c r="BM14" s="256"/>
      <c r="BN14" s="256"/>
      <c r="BO14" s="256"/>
      <c r="BP14" s="256" t="s">
        <v>11</v>
      </c>
      <c r="BQ14" s="256"/>
      <c r="BR14" s="256"/>
      <c r="BS14" s="256"/>
      <c r="BT14" s="256"/>
      <c r="BU14" s="256"/>
      <c r="BV14" s="256"/>
      <c r="BW14" s="256" t="s">
        <v>12</v>
      </c>
      <c r="BX14" s="256"/>
      <c r="BY14" s="256"/>
      <c r="BZ14" s="256"/>
      <c r="CA14" s="256"/>
      <c r="CB14" s="256"/>
      <c r="CC14" s="256"/>
      <c r="CD14" s="256" t="s">
        <v>13</v>
      </c>
      <c r="CE14" s="256"/>
      <c r="CF14" s="256"/>
      <c r="CG14" s="256"/>
      <c r="CH14" s="256"/>
      <c r="CI14" s="256"/>
      <c r="CJ14" s="256"/>
      <c r="CK14" s="256" t="s">
        <v>205</v>
      </c>
      <c r="CL14" s="256"/>
      <c r="CM14" s="256"/>
      <c r="CN14" s="256"/>
      <c r="CO14" s="256"/>
      <c r="CP14" s="256"/>
      <c r="CQ14" s="256"/>
      <c r="CR14" s="256" t="s">
        <v>10</v>
      </c>
      <c r="CS14" s="256"/>
      <c r="CT14" s="256"/>
      <c r="CU14" s="256"/>
      <c r="CV14" s="256"/>
      <c r="CW14" s="256"/>
      <c r="CX14" s="256"/>
      <c r="CY14" s="256" t="s">
        <v>11</v>
      </c>
      <c r="CZ14" s="256"/>
      <c r="DA14" s="256"/>
      <c r="DB14" s="256"/>
      <c r="DC14" s="256"/>
      <c r="DD14" s="256"/>
      <c r="DE14" s="256"/>
      <c r="DF14" s="256" t="s">
        <v>12</v>
      </c>
      <c r="DG14" s="256"/>
      <c r="DH14" s="256"/>
      <c r="DI14" s="256"/>
      <c r="DJ14" s="256"/>
      <c r="DK14" s="256"/>
      <c r="DL14" s="256"/>
      <c r="DM14" s="256" t="s">
        <v>13</v>
      </c>
      <c r="DN14" s="256"/>
      <c r="DO14" s="256"/>
      <c r="DP14" s="256"/>
      <c r="DQ14" s="256"/>
      <c r="DR14" s="256"/>
      <c r="DS14" s="256"/>
      <c r="DT14" s="256" t="s">
        <v>205</v>
      </c>
      <c r="DU14" s="256"/>
      <c r="DV14" s="256"/>
      <c r="DW14" s="256"/>
      <c r="DX14" s="256"/>
      <c r="DY14" s="256"/>
      <c r="DZ14" s="256"/>
      <c r="EA14" s="256" t="s">
        <v>10</v>
      </c>
      <c r="EB14" s="256"/>
      <c r="EC14" s="256"/>
      <c r="ED14" s="256"/>
      <c r="EE14" s="256"/>
      <c r="EF14" s="256"/>
      <c r="EG14" s="256"/>
      <c r="EH14" s="256" t="s">
        <v>11</v>
      </c>
      <c r="EI14" s="256"/>
      <c r="EJ14" s="256"/>
      <c r="EK14" s="256"/>
      <c r="EL14" s="256"/>
      <c r="EM14" s="256"/>
      <c r="EN14" s="256"/>
      <c r="EO14" s="256" t="s">
        <v>12</v>
      </c>
      <c r="EP14" s="256"/>
      <c r="EQ14" s="256"/>
      <c r="ER14" s="256"/>
      <c r="ES14" s="256"/>
      <c r="ET14" s="256"/>
      <c r="EU14" s="256"/>
      <c r="EV14" s="256" t="s">
        <v>13</v>
      </c>
      <c r="EW14" s="256"/>
      <c r="EX14" s="256"/>
      <c r="EY14" s="256"/>
      <c r="EZ14" s="256"/>
      <c r="FA14" s="256"/>
      <c r="FB14" s="256"/>
      <c r="FC14" s="256" t="s">
        <v>205</v>
      </c>
      <c r="FD14" s="256"/>
      <c r="FE14" s="256"/>
      <c r="FF14" s="256"/>
      <c r="FG14" s="256"/>
      <c r="FH14" s="256"/>
      <c r="FI14" s="257"/>
    </row>
    <row r="15" spans="1:165" x14ac:dyDescent="0.25">
      <c r="A15" s="263">
        <v>1</v>
      </c>
      <c r="B15" s="256"/>
      <c r="C15" s="256"/>
      <c r="D15" s="256"/>
      <c r="E15" s="256"/>
      <c r="F15" s="256">
        <v>2</v>
      </c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>
        <v>3</v>
      </c>
      <c r="AA15" s="256"/>
      <c r="AB15" s="256"/>
      <c r="AC15" s="256"/>
      <c r="AD15" s="256"/>
      <c r="AE15" s="256"/>
      <c r="AF15" s="256"/>
      <c r="AG15" s="256">
        <v>4</v>
      </c>
      <c r="AH15" s="256"/>
      <c r="AI15" s="256"/>
      <c r="AJ15" s="256"/>
      <c r="AK15" s="256"/>
      <c r="AL15" s="256"/>
      <c r="AM15" s="256"/>
      <c r="AN15" s="256">
        <v>5</v>
      </c>
      <c r="AO15" s="256"/>
      <c r="AP15" s="256"/>
      <c r="AQ15" s="256"/>
      <c r="AR15" s="256"/>
      <c r="AS15" s="256"/>
      <c r="AT15" s="256"/>
      <c r="AU15" s="256">
        <v>6</v>
      </c>
      <c r="AV15" s="256"/>
      <c r="AW15" s="256"/>
      <c r="AX15" s="256"/>
      <c r="AY15" s="256"/>
      <c r="AZ15" s="256"/>
      <c r="BA15" s="256"/>
      <c r="BB15" s="256">
        <v>3</v>
      </c>
      <c r="BC15" s="256"/>
      <c r="BD15" s="256"/>
      <c r="BE15" s="256"/>
      <c r="BF15" s="256"/>
      <c r="BG15" s="256"/>
      <c r="BH15" s="256"/>
      <c r="BI15" s="256">
        <v>8</v>
      </c>
      <c r="BJ15" s="256"/>
      <c r="BK15" s="256"/>
      <c r="BL15" s="256"/>
      <c r="BM15" s="256"/>
      <c r="BN15" s="256"/>
      <c r="BO15" s="256"/>
      <c r="BP15" s="256">
        <v>9</v>
      </c>
      <c r="BQ15" s="256"/>
      <c r="BR15" s="256"/>
      <c r="BS15" s="256"/>
      <c r="BT15" s="256"/>
      <c r="BU15" s="256"/>
      <c r="BV15" s="256"/>
      <c r="BW15" s="256">
        <v>10</v>
      </c>
      <c r="BX15" s="256"/>
      <c r="BY15" s="256"/>
      <c r="BZ15" s="256"/>
      <c r="CA15" s="256"/>
      <c r="CB15" s="256"/>
      <c r="CC15" s="256"/>
      <c r="CD15" s="256">
        <v>11</v>
      </c>
      <c r="CE15" s="256"/>
      <c r="CF15" s="256"/>
      <c r="CG15" s="256"/>
      <c r="CH15" s="256"/>
      <c r="CI15" s="256"/>
      <c r="CJ15" s="256"/>
      <c r="CK15" s="256">
        <v>4</v>
      </c>
      <c r="CL15" s="256"/>
      <c r="CM15" s="256"/>
      <c r="CN15" s="256"/>
      <c r="CO15" s="256"/>
      <c r="CP15" s="256"/>
      <c r="CQ15" s="256"/>
      <c r="CR15" s="256">
        <v>5</v>
      </c>
      <c r="CS15" s="256"/>
      <c r="CT15" s="256"/>
      <c r="CU15" s="256"/>
      <c r="CV15" s="256"/>
      <c r="CW15" s="256"/>
      <c r="CX15" s="256"/>
      <c r="CY15" s="256">
        <v>14</v>
      </c>
      <c r="CZ15" s="256"/>
      <c r="DA15" s="256"/>
      <c r="DB15" s="256"/>
      <c r="DC15" s="256"/>
      <c r="DD15" s="256"/>
      <c r="DE15" s="256"/>
      <c r="DF15" s="256">
        <v>15</v>
      </c>
      <c r="DG15" s="256"/>
      <c r="DH15" s="256"/>
      <c r="DI15" s="256"/>
      <c r="DJ15" s="256"/>
      <c r="DK15" s="256"/>
      <c r="DL15" s="256"/>
      <c r="DM15" s="256">
        <v>16</v>
      </c>
      <c r="DN15" s="256"/>
      <c r="DO15" s="256"/>
      <c r="DP15" s="256"/>
      <c r="DQ15" s="256"/>
      <c r="DR15" s="256"/>
      <c r="DS15" s="256"/>
      <c r="DT15" s="256">
        <v>5</v>
      </c>
      <c r="DU15" s="256"/>
      <c r="DV15" s="256"/>
      <c r="DW15" s="256"/>
      <c r="DX15" s="256"/>
      <c r="DY15" s="256"/>
      <c r="DZ15" s="256"/>
      <c r="EA15" s="256">
        <v>18</v>
      </c>
      <c r="EB15" s="256"/>
      <c r="EC15" s="256"/>
      <c r="ED15" s="256"/>
      <c r="EE15" s="256"/>
      <c r="EF15" s="256"/>
      <c r="EG15" s="256"/>
      <c r="EH15" s="256">
        <v>19</v>
      </c>
      <c r="EI15" s="256"/>
      <c r="EJ15" s="256"/>
      <c r="EK15" s="256"/>
      <c r="EL15" s="256"/>
      <c r="EM15" s="256"/>
      <c r="EN15" s="256"/>
      <c r="EO15" s="256">
        <v>20</v>
      </c>
      <c r="EP15" s="256"/>
      <c r="EQ15" s="256"/>
      <c r="ER15" s="256"/>
      <c r="ES15" s="256"/>
      <c r="ET15" s="256"/>
      <c r="EU15" s="256"/>
      <c r="EV15" s="256">
        <v>21</v>
      </c>
      <c r="EW15" s="256"/>
      <c r="EX15" s="256"/>
      <c r="EY15" s="256"/>
      <c r="EZ15" s="256"/>
      <c r="FA15" s="256"/>
      <c r="FB15" s="256"/>
      <c r="FC15" s="256">
        <v>6</v>
      </c>
      <c r="FD15" s="256"/>
      <c r="FE15" s="256"/>
      <c r="FF15" s="256"/>
      <c r="FG15" s="256"/>
      <c r="FH15" s="256"/>
      <c r="FI15" s="257"/>
    </row>
    <row r="16" spans="1:165" x14ac:dyDescent="0.25">
      <c r="A16" s="258" t="s">
        <v>25</v>
      </c>
      <c r="B16" s="259"/>
      <c r="C16" s="259"/>
      <c r="D16" s="259"/>
      <c r="E16" s="259"/>
      <c r="F16" s="260" t="s">
        <v>28</v>
      </c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0"/>
      <c r="Z16" s="261">
        <v>0.83696440699604235</v>
      </c>
      <c r="AA16" s="262"/>
      <c r="AB16" s="262"/>
      <c r="AC16" s="262"/>
      <c r="AD16" s="262"/>
      <c r="AE16" s="262"/>
      <c r="AF16" s="262"/>
      <c r="AG16" s="262">
        <v>0.52837996936039811</v>
      </c>
      <c r="AH16" s="262"/>
      <c r="AI16" s="262"/>
      <c r="AJ16" s="262"/>
      <c r="AK16" s="262"/>
      <c r="AL16" s="262"/>
      <c r="AM16" s="262"/>
      <c r="AN16" s="262">
        <v>1.5772466200689395</v>
      </c>
      <c r="AO16" s="262"/>
      <c r="AP16" s="262"/>
      <c r="AQ16" s="262"/>
      <c r="AR16" s="262"/>
      <c r="AS16" s="262"/>
      <c r="AT16" s="262"/>
      <c r="AU16" s="262">
        <v>7.7174090035746206</v>
      </c>
      <c r="AV16" s="262"/>
      <c r="AW16" s="262"/>
      <c r="AX16" s="262"/>
      <c r="AY16" s="262"/>
      <c r="AZ16" s="262"/>
      <c r="BA16" s="262"/>
      <c r="BB16" s="267">
        <v>10.66</v>
      </c>
      <c r="BC16" s="267"/>
      <c r="BD16" s="267"/>
      <c r="BE16" s="267"/>
      <c r="BF16" s="267"/>
      <c r="BG16" s="267"/>
      <c r="BH16" s="267"/>
      <c r="BI16" s="266">
        <v>0.9</v>
      </c>
      <c r="BJ16" s="266"/>
      <c r="BK16" s="266"/>
      <c r="BL16" s="266"/>
      <c r="BM16" s="266"/>
      <c r="BN16" s="266"/>
      <c r="BO16" s="266"/>
      <c r="BP16" s="266">
        <v>3.5</v>
      </c>
      <c r="BQ16" s="266"/>
      <c r="BR16" s="266"/>
      <c r="BS16" s="266"/>
      <c r="BT16" s="266"/>
      <c r="BU16" s="266"/>
      <c r="BV16" s="266"/>
      <c r="BW16" s="266">
        <v>0</v>
      </c>
      <c r="BX16" s="266"/>
      <c r="BY16" s="266"/>
      <c r="BZ16" s="266"/>
      <c r="CA16" s="266"/>
      <c r="CB16" s="266"/>
      <c r="CC16" s="266"/>
      <c r="CD16" s="266">
        <v>0.26</v>
      </c>
      <c r="CE16" s="266"/>
      <c r="CF16" s="266"/>
      <c r="CG16" s="266"/>
      <c r="CH16" s="266"/>
      <c r="CI16" s="266"/>
      <c r="CJ16" s="266"/>
      <c r="CK16" s="268">
        <v>4.66</v>
      </c>
      <c r="CL16" s="268"/>
      <c r="CM16" s="268"/>
      <c r="CN16" s="268"/>
      <c r="CO16" s="268"/>
      <c r="CP16" s="268"/>
      <c r="CQ16" s="268"/>
      <c r="CR16" s="266">
        <v>0.57224862876176552</v>
      </c>
      <c r="CS16" s="266"/>
      <c r="CT16" s="266"/>
      <c r="CU16" s="266"/>
      <c r="CV16" s="266"/>
      <c r="CW16" s="266"/>
      <c r="CX16" s="266"/>
      <c r="CY16" s="266">
        <v>0.42133840975824882</v>
      </c>
      <c r="CZ16" s="266"/>
      <c r="DA16" s="266"/>
      <c r="DB16" s="266"/>
      <c r="DC16" s="266"/>
      <c r="DD16" s="266"/>
      <c r="DE16" s="266"/>
      <c r="DF16" s="266">
        <v>0.89834900827501385</v>
      </c>
      <c r="DG16" s="266"/>
      <c r="DH16" s="266"/>
      <c r="DI16" s="266"/>
      <c r="DJ16" s="266"/>
      <c r="DK16" s="266"/>
      <c r="DL16" s="266"/>
      <c r="DM16" s="266">
        <v>4.1800639532049724</v>
      </c>
      <c r="DN16" s="266"/>
      <c r="DO16" s="266"/>
      <c r="DP16" s="266"/>
      <c r="DQ16" s="266"/>
      <c r="DR16" s="266"/>
      <c r="DS16" s="266"/>
      <c r="DT16" s="266">
        <v>6.072000000000001</v>
      </c>
      <c r="DU16" s="266"/>
      <c r="DV16" s="266"/>
      <c r="DW16" s="266"/>
      <c r="DX16" s="266"/>
      <c r="DY16" s="266"/>
      <c r="DZ16" s="266"/>
      <c r="EA16" s="264">
        <v>0</v>
      </c>
      <c r="EB16" s="264"/>
      <c r="EC16" s="264"/>
      <c r="ED16" s="264"/>
      <c r="EE16" s="264"/>
      <c r="EF16" s="264"/>
      <c r="EG16" s="264"/>
      <c r="EH16" s="264">
        <v>0</v>
      </c>
      <c r="EI16" s="264"/>
      <c r="EJ16" s="264"/>
      <c r="EK16" s="264"/>
      <c r="EL16" s="264"/>
      <c r="EM16" s="264"/>
      <c r="EN16" s="264"/>
      <c r="EO16" s="264">
        <v>0</v>
      </c>
      <c r="EP16" s="264"/>
      <c r="EQ16" s="264"/>
      <c r="ER16" s="264"/>
      <c r="ES16" s="264"/>
      <c r="ET16" s="264"/>
      <c r="EU16" s="264"/>
      <c r="EV16" s="264">
        <v>0</v>
      </c>
      <c r="EW16" s="264"/>
      <c r="EX16" s="264"/>
      <c r="EY16" s="264"/>
      <c r="EZ16" s="264"/>
      <c r="FA16" s="264"/>
      <c r="FB16" s="264"/>
      <c r="FC16" s="264">
        <v>0</v>
      </c>
      <c r="FD16" s="264"/>
      <c r="FE16" s="264"/>
      <c r="FF16" s="264"/>
      <c r="FG16" s="264"/>
      <c r="FH16" s="264"/>
      <c r="FI16" s="265"/>
    </row>
    <row r="17" spans="1:165" x14ac:dyDescent="0.25">
      <c r="A17" s="258" t="s">
        <v>148</v>
      </c>
      <c r="B17" s="259"/>
      <c r="C17" s="259"/>
      <c r="D17" s="259"/>
      <c r="E17" s="259"/>
      <c r="F17" s="260" t="s">
        <v>30</v>
      </c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0"/>
      <c r="Z17" s="261">
        <v>0.1754691689008043</v>
      </c>
      <c r="AA17" s="262"/>
      <c r="AB17" s="262"/>
      <c r="AC17" s="262"/>
      <c r="AD17" s="262"/>
      <c r="AE17" s="262"/>
      <c r="AF17" s="262"/>
      <c r="AG17" s="261">
        <v>0.14356568364611258</v>
      </c>
      <c r="AH17" s="262"/>
      <c r="AI17" s="262"/>
      <c r="AJ17" s="262"/>
      <c r="AK17" s="262"/>
      <c r="AL17" s="262"/>
      <c r="AM17" s="262"/>
      <c r="AN17" s="261">
        <v>0.35221447721179627</v>
      </c>
      <c r="AO17" s="262"/>
      <c r="AP17" s="262"/>
      <c r="AQ17" s="262"/>
      <c r="AR17" s="262"/>
      <c r="AS17" s="262"/>
      <c r="AT17" s="262"/>
      <c r="AU17" s="261">
        <v>1.7087506702412871</v>
      </c>
      <c r="AV17" s="262"/>
      <c r="AW17" s="262"/>
      <c r="AX17" s="262"/>
      <c r="AY17" s="262"/>
      <c r="AZ17" s="262"/>
      <c r="BA17" s="262"/>
      <c r="BB17" s="267">
        <v>2.3800000000000003</v>
      </c>
      <c r="BC17" s="267"/>
      <c r="BD17" s="267"/>
      <c r="BE17" s="267"/>
      <c r="BF17" s="267"/>
      <c r="BG17" s="267"/>
      <c r="BH17" s="267"/>
      <c r="BI17" s="266">
        <v>0</v>
      </c>
      <c r="BJ17" s="266"/>
      <c r="BK17" s="266"/>
      <c r="BL17" s="266"/>
      <c r="BM17" s="266"/>
      <c r="BN17" s="266"/>
      <c r="BO17" s="266"/>
      <c r="BP17" s="266">
        <v>0</v>
      </c>
      <c r="BQ17" s="266"/>
      <c r="BR17" s="266"/>
      <c r="BS17" s="266"/>
      <c r="BT17" s="266"/>
      <c r="BU17" s="266"/>
      <c r="BV17" s="266"/>
      <c r="BW17" s="266">
        <v>0</v>
      </c>
      <c r="BX17" s="266"/>
      <c r="BY17" s="266"/>
      <c r="BZ17" s="266"/>
      <c r="CA17" s="266"/>
      <c r="CB17" s="266"/>
      <c r="CC17" s="266"/>
      <c r="CD17" s="266">
        <v>0</v>
      </c>
      <c r="CE17" s="266"/>
      <c r="CF17" s="266"/>
      <c r="CG17" s="266"/>
      <c r="CH17" s="266"/>
      <c r="CI17" s="266"/>
      <c r="CJ17" s="266"/>
      <c r="CK17" s="268">
        <v>0</v>
      </c>
      <c r="CL17" s="268"/>
      <c r="CM17" s="268"/>
      <c r="CN17" s="268"/>
      <c r="CO17" s="268"/>
      <c r="CP17" s="268"/>
      <c r="CQ17" s="268"/>
      <c r="CR17" s="269">
        <v>0.11294906166219841</v>
      </c>
      <c r="CS17" s="270"/>
      <c r="CT17" s="270"/>
      <c r="CU17" s="270"/>
      <c r="CV17" s="270"/>
      <c r="CW17" s="270"/>
      <c r="CX17" s="271"/>
      <c r="CY17" s="269">
        <v>9.241286863270777E-2</v>
      </c>
      <c r="CZ17" s="270"/>
      <c r="DA17" s="270"/>
      <c r="DB17" s="270"/>
      <c r="DC17" s="270"/>
      <c r="DD17" s="270"/>
      <c r="DE17" s="271"/>
      <c r="DF17" s="266">
        <v>0.22671957104557644</v>
      </c>
      <c r="DG17" s="266"/>
      <c r="DH17" s="266"/>
      <c r="DI17" s="266"/>
      <c r="DJ17" s="266"/>
      <c r="DK17" s="266"/>
      <c r="DL17" s="266"/>
      <c r="DM17" s="266">
        <v>1.0999184986595176</v>
      </c>
      <c r="DN17" s="266"/>
      <c r="DO17" s="266"/>
      <c r="DP17" s="266"/>
      <c r="DQ17" s="266"/>
      <c r="DR17" s="266"/>
      <c r="DS17" s="266"/>
      <c r="DT17" s="266">
        <v>1.5320000000000003</v>
      </c>
      <c r="DU17" s="266"/>
      <c r="DV17" s="266"/>
      <c r="DW17" s="266"/>
      <c r="DX17" s="266"/>
      <c r="DY17" s="266"/>
      <c r="DZ17" s="266"/>
      <c r="EA17" s="264">
        <v>0</v>
      </c>
      <c r="EB17" s="264"/>
      <c r="EC17" s="264"/>
      <c r="ED17" s="264"/>
      <c r="EE17" s="264"/>
      <c r="EF17" s="264"/>
      <c r="EG17" s="264"/>
      <c r="EH17" s="264">
        <v>0</v>
      </c>
      <c r="EI17" s="264"/>
      <c r="EJ17" s="264"/>
      <c r="EK17" s="264"/>
      <c r="EL17" s="264"/>
      <c r="EM17" s="264"/>
      <c r="EN17" s="264"/>
      <c r="EO17" s="264">
        <v>0</v>
      </c>
      <c r="EP17" s="264"/>
      <c r="EQ17" s="264"/>
      <c r="ER17" s="264"/>
      <c r="ES17" s="264"/>
      <c r="ET17" s="264"/>
      <c r="EU17" s="264"/>
      <c r="EV17" s="264">
        <v>0</v>
      </c>
      <c r="EW17" s="264"/>
      <c r="EX17" s="264"/>
      <c r="EY17" s="264"/>
      <c r="EZ17" s="264"/>
      <c r="FA17" s="264"/>
      <c r="FB17" s="264"/>
      <c r="FC17" s="264">
        <v>0</v>
      </c>
      <c r="FD17" s="264"/>
      <c r="FE17" s="264"/>
      <c r="FF17" s="264"/>
      <c r="FG17" s="264"/>
      <c r="FH17" s="264"/>
      <c r="FI17" s="265"/>
    </row>
    <row r="18" spans="1:165" x14ac:dyDescent="0.25">
      <c r="A18" s="258" t="s">
        <v>161</v>
      </c>
      <c r="B18" s="259"/>
      <c r="C18" s="259"/>
      <c r="D18" s="259"/>
      <c r="E18" s="259"/>
      <c r="F18" s="260" t="s">
        <v>45</v>
      </c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61">
        <v>0.20642857142857143</v>
      </c>
      <c r="AA18" s="262"/>
      <c r="AB18" s="262"/>
      <c r="AC18" s="262"/>
      <c r="AD18" s="262"/>
      <c r="AE18" s="262"/>
      <c r="AF18" s="262"/>
      <c r="AG18" s="261">
        <v>4.6547619047619067E-2</v>
      </c>
      <c r="AH18" s="262"/>
      <c r="AI18" s="262"/>
      <c r="AJ18" s="262"/>
      <c r="AK18" s="262"/>
      <c r="AL18" s="262"/>
      <c r="AM18" s="262"/>
      <c r="AN18" s="261">
        <v>0.62889880952380972</v>
      </c>
      <c r="AO18" s="262"/>
      <c r="AP18" s="262"/>
      <c r="AQ18" s="262"/>
      <c r="AR18" s="262"/>
      <c r="AS18" s="262"/>
      <c r="AT18" s="262"/>
      <c r="AU18" s="261">
        <v>3.368125</v>
      </c>
      <c r="AV18" s="262"/>
      <c r="AW18" s="262"/>
      <c r="AX18" s="262"/>
      <c r="AY18" s="262"/>
      <c r="AZ18" s="262"/>
      <c r="BA18" s="262"/>
      <c r="BB18" s="267">
        <v>4.25</v>
      </c>
      <c r="BC18" s="267"/>
      <c r="BD18" s="267"/>
      <c r="BE18" s="267"/>
      <c r="BF18" s="267"/>
      <c r="BG18" s="267"/>
      <c r="BH18" s="267"/>
      <c r="BI18" s="266">
        <v>0.85</v>
      </c>
      <c r="BJ18" s="266"/>
      <c r="BK18" s="266"/>
      <c r="BL18" s="266"/>
      <c r="BM18" s="266"/>
      <c r="BN18" s="266"/>
      <c r="BO18" s="266"/>
      <c r="BP18" s="266">
        <v>0</v>
      </c>
      <c r="BQ18" s="266"/>
      <c r="BR18" s="266"/>
      <c r="BS18" s="266"/>
      <c r="BT18" s="266"/>
      <c r="BU18" s="266"/>
      <c r="BV18" s="266"/>
      <c r="BW18" s="266">
        <v>0</v>
      </c>
      <c r="BX18" s="266"/>
      <c r="BY18" s="266"/>
      <c r="BZ18" s="266"/>
      <c r="CA18" s="266"/>
      <c r="CB18" s="266"/>
      <c r="CC18" s="266"/>
      <c r="CD18" s="266">
        <v>0.26</v>
      </c>
      <c r="CE18" s="266"/>
      <c r="CF18" s="266"/>
      <c r="CG18" s="266"/>
      <c r="CH18" s="266"/>
      <c r="CI18" s="266"/>
      <c r="CJ18" s="266"/>
      <c r="CK18" s="268">
        <v>1.1099999999999999</v>
      </c>
      <c r="CL18" s="268"/>
      <c r="CM18" s="268"/>
      <c r="CN18" s="268"/>
      <c r="CO18" s="268"/>
      <c r="CP18" s="268"/>
      <c r="CQ18" s="268"/>
      <c r="CR18" s="269">
        <v>3.8857142857142861E-2</v>
      </c>
      <c r="CS18" s="270"/>
      <c r="CT18" s="270"/>
      <c r="CU18" s="270"/>
      <c r="CV18" s="270"/>
      <c r="CW18" s="270"/>
      <c r="CX18" s="271"/>
      <c r="CY18" s="269">
        <v>8.7619047619047659E-3</v>
      </c>
      <c r="CZ18" s="270"/>
      <c r="DA18" s="270"/>
      <c r="DB18" s="270"/>
      <c r="DC18" s="270"/>
      <c r="DD18" s="270"/>
      <c r="DE18" s="271"/>
      <c r="DF18" s="266">
        <v>0.11838095238095242</v>
      </c>
      <c r="DG18" s="266"/>
      <c r="DH18" s="266"/>
      <c r="DI18" s="266"/>
      <c r="DJ18" s="266"/>
      <c r="DK18" s="266"/>
      <c r="DL18" s="266"/>
      <c r="DM18" s="266">
        <v>0.63400000000000001</v>
      </c>
      <c r="DN18" s="266"/>
      <c r="DO18" s="266"/>
      <c r="DP18" s="266"/>
      <c r="DQ18" s="266"/>
      <c r="DR18" s="266"/>
      <c r="DS18" s="266"/>
      <c r="DT18" s="266">
        <v>0.8</v>
      </c>
      <c r="DU18" s="266"/>
      <c r="DV18" s="266"/>
      <c r="DW18" s="266"/>
      <c r="DX18" s="266"/>
      <c r="DY18" s="266"/>
      <c r="DZ18" s="266"/>
      <c r="EA18" s="264">
        <v>0</v>
      </c>
      <c r="EB18" s="264"/>
      <c r="EC18" s="264"/>
      <c r="ED18" s="264"/>
      <c r="EE18" s="264"/>
      <c r="EF18" s="264"/>
      <c r="EG18" s="264"/>
      <c r="EH18" s="264">
        <v>0</v>
      </c>
      <c r="EI18" s="264"/>
      <c r="EJ18" s="264"/>
      <c r="EK18" s="264"/>
      <c r="EL18" s="264"/>
      <c r="EM18" s="264"/>
      <c r="EN18" s="264"/>
      <c r="EO18" s="264">
        <v>0</v>
      </c>
      <c r="EP18" s="264"/>
      <c r="EQ18" s="264"/>
      <c r="ER18" s="264"/>
      <c r="ES18" s="264"/>
      <c r="ET18" s="264"/>
      <c r="EU18" s="264"/>
      <c r="EV18" s="264">
        <v>0</v>
      </c>
      <c r="EW18" s="264"/>
      <c r="EX18" s="264"/>
      <c r="EY18" s="264"/>
      <c r="EZ18" s="264"/>
      <c r="FA18" s="264"/>
      <c r="FB18" s="264"/>
      <c r="FC18" s="264">
        <v>0</v>
      </c>
      <c r="FD18" s="264"/>
      <c r="FE18" s="264"/>
      <c r="FF18" s="264"/>
      <c r="FG18" s="264"/>
      <c r="FH18" s="264"/>
      <c r="FI18" s="265"/>
    </row>
    <row r="19" spans="1:165" x14ac:dyDescent="0.25">
      <c r="A19" s="258" t="s">
        <v>169</v>
      </c>
      <c r="B19" s="259"/>
      <c r="C19" s="259"/>
      <c r="D19" s="259"/>
      <c r="E19" s="259"/>
      <c r="F19" s="260" t="s">
        <v>54</v>
      </c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1">
        <v>0.30206666666666659</v>
      </c>
      <c r="AA19" s="262"/>
      <c r="AB19" s="262"/>
      <c r="AC19" s="262"/>
      <c r="AD19" s="262"/>
      <c r="AE19" s="262"/>
      <c r="AF19" s="262"/>
      <c r="AG19" s="261">
        <v>0.15793333333333326</v>
      </c>
      <c r="AH19" s="262"/>
      <c r="AI19" s="262"/>
      <c r="AJ19" s="262"/>
      <c r="AK19" s="262"/>
      <c r="AL19" s="262"/>
      <c r="AM19" s="262"/>
      <c r="AN19" s="261">
        <v>0.37413333333333337</v>
      </c>
      <c r="AO19" s="262"/>
      <c r="AP19" s="262"/>
      <c r="AQ19" s="262"/>
      <c r="AR19" s="262"/>
      <c r="AS19" s="262"/>
      <c r="AT19" s="262"/>
      <c r="AU19" s="261">
        <v>1.6958666666666662</v>
      </c>
      <c r="AV19" s="262"/>
      <c r="AW19" s="262"/>
      <c r="AX19" s="262"/>
      <c r="AY19" s="262"/>
      <c r="AZ19" s="262"/>
      <c r="BA19" s="262"/>
      <c r="BB19" s="267">
        <v>2.5299999999999994</v>
      </c>
      <c r="BC19" s="267"/>
      <c r="BD19" s="267"/>
      <c r="BE19" s="267"/>
      <c r="BF19" s="267"/>
      <c r="BG19" s="267"/>
      <c r="BH19" s="267"/>
      <c r="BI19" s="266">
        <v>0.05</v>
      </c>
      <c r="BJ19" s="266"/>
      <c r="BK19" s="266"/>
      <c r="BL19" s="266"/>
      <c r="BM19" s="266"/>
      <c r="BN19" s="266"/>
      <c r="BO19" s="266"/>
      <c r="BP19" s="266">
        <v>3.27</v>
      </c>
      <c r="BQ19" s="266"/>
      <c r="BR19" s="266"/>
      <c r="BS19" s="266"/>
      <c r="BT19" s="266"/>
      <c r="BU19" s="266"/>
      <c r="BV19" s="266"/>
      <c r="BW19" s="266">
        <v>0</v>
      </c>
      <c r="BX19" s="266"/>
      <c r="BY19" s="266"/>
      <c r="BZ19" s="266"/>
      <c r="CA19" s="266"/>
      <c r="CB19" s="266"/>
      <c r="CC19" s="266"/>
      <c r="CD19" s="266">
        <v>0</v>
      </c>
      <c r="CE19" s="266"/>
      <c r="CF19" s="266"/>
      <c r="CG19" s="266"/>
      <c r="CH19" s="266"/>
      <c r="CI19" s="266"/>
      <c r="CJ19" s="266"/>
      <c r="CK19" s="268">
        <v>3.32</v>
      </c>
      <c r="CL19" s="268"/>
      <c r="CM19" s="268"/>
      <c r="CN19" s="268"/>
      <c r="CO19" s="268"/>
      <c r="CP19" s="268"/>
      <c r="CQ19" s="268"/>
      <c r="CR19" s="269">
        <v>0.26744242424242426</v>
      </c>
      <c r="CS19" s="270"/>
      <c r="CT19" s="270"/>
      <c r="CU19" s="270"/>
      <c r="CV19" s="270"/>
      <c r="CW19" s="270"/>
      <c r="CX19" s="271"/>
      <c r="CY19" s="269">
        <v>0.139830303030303</v>
      </c>
      <c r="CZ19" s="270"/>
      <c r="DA19" s="270"/>
      <c r="DB19" s="270"/>
      <c r="DC19" s="270"/>
      <c r="DD19" s="270"/>
      <c r="DE19" s="271"/>
      <c r="DF19" s="266">
        <v>0.33124848484848496</v>
      </c>
      <c r="DG19" s="266"/>
      <c r="DH19" s="266"/>
      <c r="DI19" s="266"/>
      <c r="DJ19" s="266"/>
      <c r="DK19" s="266"/>
      <c r="DL19" s="266"/>
      <c r="DM19" s="266">
        <v>1.5014787878787876</v>
      </c>
      <c r="DN19" s="266"/>
      <c r="DO19" s="266"/>
      <c r="DP19" s="266"/>
      <c r="DQ19" s="266"/>
      <c r="DR19" s="266"/>
      <c r="DS19" s="266"/>
      <c r="DT19" s="266">
        <v>2.2399999999999998</v>
      </c>
      <c r="DU19" s="266"/>
      <c r="DV19" s="266"/>
      <c r="DW19" s="266"/>
      <c r="DX19" s="266"/>
      <c r="DY19" s="266"/>
      <c r="DZ19" s="266"/>
      <c r="EA19" s="264">
        <v>0</v>
      </c>
      <c r="EB19" s="264"/>
      <c r="EC19" s="264"/>
      <c r="ED19" s="264"/>
      <c r="EE19" s="264"/>
      <c r="EF19" s="264"/>
      <c r="EG19" s="264"/>
      <c r="EH19" s="264">
        <v>0</v>
      </c>
      <c r="EI19" s="264"/>
      <c r="EJ19" s="264"/>
      <c r="EK19" s="264"/>
      <c r="EL19" s="264"/>
      <c r="EM19" s="264"/>
      <c r="EN19" s="264"/>
      <c r="EO19" s="264">
        <v>0</v>
      </c>
      <c r="EP19" s="264"/>
      <c r="EQ19" s="264"/>
      <c r="ER19" s="264"/>
      <c r="ES19" s="264"/>
      <c r="ET19" s="264"/>
      <c r="EU19" s="264"/>
      <c r="EV19" s="264">
        <v>0</v>
      </c>
      <c r="EW19" s="264"/>
      <c r="EX19" s="264"/>
      <c r="EY19" s="264"/>
      <c r="EZ19" s="264"/>
      <c r="FA19" s="264"/>
      <c r="FB19" s="264"/>
      <c r="FC19" s="264">
        <v>0</v>
      </c>
      <c r="FD19" s="264"/>
      <c r="FE19" s="264"/>
      <c r="FF19" s="264"/>
      <c r="FG19" s="264"/>
      <c r="FH19" s="264"/>
      <c r="FI19" s="265"/>
    </row>
    <row r="20" spans="1:165" x14ac:dyDescent="0.25">
      <c r="A20" s="258" t="s">
        <v>171</v>
      </c>
      <c r="B20" s="259"/>
      <c r="C20" s="259"/>
      <c r="D20" s="259"/>
      <c r="E20" s="259"/>
      <c r="F20" s="260" t="s">
        <v>65</v>
      </c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  <c r="Z20" s="261">
        <v>0.15300000000000002</v>
      </c>
      <c r="AA20" s="262"/>
      <c r="AB20" s="262"/>
      <c r="AC20" s="262"/>
      <c r="AD20" s="262"/>
      <c r="AE20" s="262"/>
      <c r="AF20" s="262"/>
      <c r="AG20" s="261">
        <v>0.18033333333333329</v>
      </c>
      <c r="AH20" s="262"/>
      <c r="AI20" s="262"/>
      <c r="AJ20" s="262"/>
      <c r="AK20" s="262"/>
      <c r="AL20" s="262"/>
      <c r="AM20" s="262"/>
      <c r="AN20" s="261">
        <v>0.22199999999999998</v>
      </c>
      <c r="AO20" s="262"/>
      <c r="AP20" s="262"/>
      <c r="AQ20" s="262"/>
      <c r="AR20" s="262"/>
      <c r="AS20" s="262"/>
      <c r="AT20" s="262"/>
      <c r="AU20" s="261">
        <v>0.94466666666666677</v>
      </c>
      <c r="AV20" s="262"/>
      <c r="AW20" s="262"/>
      <c r="AX20" s="262"/>
      <c r="AY20" s="262"/>
      <c r="AZ20" s="262"/>
      <c r="BA20" s="262"/>
      <c r="BB20" s="267">
        <v>1.5</v>
      </c>
      <c r="BC20" s="267"/>
      <c r="BD20" s="267"/>
      <c r="BE20" s="267"/>
      <c r="BF20" s="267"/>
      <c r="BG20" s="267"/>
      <c r="BH20" s="267"/>
      <c r="BI20" s="266">
        <v>0</v>
      </c>
      <c r="BJ20" s="266"/>
      <c r="BK20" s="266"/>
      <c r="BL20" s="266"/>
      <c r="BM20" s="266"/>
      <c r="BN20" s="266"/>
      <c r="BO20" s="266"/>
      <c r="BP20" s="266">
        <v>0.23</v>
      </c>
      <c r="BQ20" s="266"/>
      <c r="BR20" s="266"/>
      <c r="BS20" s="266"/>
      <c r="BT20" s="266"/>
      <c r="BU20" s="266"/>
      <c r="BV20" s="266"/>
      <c r="BW20" s="266">
        <v>0</v>
      </c>
      <c r="BX20" s="266"/>
      <c r="BY20" s="266"/>
      <c r="BZ20" s="266"/>
      <c r="CA20" s="266"/>
      <c r="CB20" s="266"/>
      <c r="CC20" s="266"/>
      <c r="CD20" s="266">
        <v>0</v>
      </c>
      <c r="CE20" s="266"/>
      <c r="CF20" s="266"/>
      <c r="CG20" s="266"/>
      <c r="CH20" s="266"/>
      <c r="CI20" s="266"/>
      <c r="CJ20" s="266"/>
      <c r="CK20" s="268">
        <v>0.23</v>
      </c>
      <c r="CL20" s="268"/>
      <c r="CM20" s="268"/>
      <c r="CN20" s="268"/>
      <c r="CO20" s="268"/>
      <c r="CP20" s="268"/>
      <c r="CQ20" s="268"/>
      <c r="CR20" s="269">
        <v>0.15300000000000002</v>
      </c>
      <c r="CS20" s="270"/>
      <c r="CT20" s="270"/>
      <c r="CU20" s="270"/>
      <c r="CV20" s="270"/>
      <c r="CW20" s="270"/>
      <c r="CX20" s="271"/>
      <c r="CY20" s="269">
        <v>0.18033333333333329</v>
      </c>
      <c r="CZ20" s="270"/>
      <c r="DA20" s="270"/>
      <c r="DB20" s="270"/>
      <c r="DC20" s="270"/>
      <c r="DD20" s="270"/>
      <c r="DE20" s="271"/>
      <c r="DF20" s="266">
        <v>0.22199999999999998</v>
      </c>
      <c r="DG20" s="266"/>
      <c r="DH20" s="266"/>
      <c r="DI20" s="266"/>
      <c r="DJ20" s="266"/>
      <c r="DK20" s="266"/>
      <c r="DL20" s="266"/>
      <c r="DM20" s="266">
        <v>0.94466666666666677</v>
      </c>
      <c r="DN20" s="266"/>
      <c r="DO20" s="266"/>
      <c r="DP20" s="266"/>
      <c r="DQ20" s="266"/>
      <c r="DR20" s="266"/>
      <c r="DS20" s="266"/>
      <c r="DT20" s="266">
        <v>1.5</v>
      </c>
      <c r="DU20" s="266"/>
      <c r="DV20" s="266"/>
      <c r="DW20" s="266"/>
      <c r="DX20" s="266"/>
      <c r="DY20" s="266"/>
      <c r="DZ20" s="266"/>
      <c r="EA20" s="264">
        <v>0</v>
      </c>
      <c r="EB20" s="264"/>
      <c r="EC20" s="264"/>
      <c r="ED20" s="264"/>
      <c r="EE20" s="264"/>
      <c r="EF20" s="264"/>
      <c r="EG20" s="264"/>
      <c r="EH20" s="264">
        <v>0</v>
      </c>
      <c r="EI20" s="264"/>
      <c r="EJ20" s="264"/>
      <c r="EK20" s="264"/>
      <c r="EL20" s="264"/>
      <c r="EM20" s="264"/>
      <c r="EN20" s="264"/>
      <c r="EO20" s="264">
        <v>0</v>
      </c>
      <c r="EP20" s="264"/>
      <c r="EQ20" s="264"/>
      <c r="ER20" s="264"/>
      <c r="ES20" s="264"/>
      <c r="ET20" s="264"/>
      <c r="EU20" s="264"/>
      <c r="EV20" s="264">
        <v>0</v>
      </c>
      <c r="EW20" s="264"/>
      <c r="EX20" s="264"/>
      <c r="EY20" s="264"/>
      <c r="EZ20" s="264"/>
      <c r="FA20" s="264"/>
      <c r="FB20" s="264"/>
      <c r="FC20" s="264">
        <v>0</v>
      </c>
      <c r="FD20" s="264"/>
      <c r="FE20" s="264"/>
      <c r="FF20" s="264"/>
      <c r="FG20" s="264"/>
      <c r="FH20" s="264"/>
      <c r="FI20" s="265"/>
    </row>
    <row r="21" spans="1:165" ht="16.5" thickBot="1" x14ac:dyDescent="0.3">
      <c r="A21" s="272" t="s">
        <v>27</v>
      </c>
      <c r="B21" s="273"/>
      <c r="C21" s="273"/>
      <c r="D21" s="273"/>
      <c r="E21" s="273"/>
      <c r="F21" s="274" t="s">
        <v>248</v>
      </c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5">
        <v>0</v>
      </c>
      <c r="AA21" s="275"/>
      <c r="AB21" s="275"/>
      <c r="AC21" s="275"/>
      <c r="AD21" s="275"/>
      <c r="AE21" s="275"/>
      <c r="AF21" s="275"/>
      <c r="AG21" s="275">
        <v>0</v>
      </c>
      <c r="AH21" s="275"/>
      <c r="AI21" s="275"/>
      <c r="AJ21" s="275"/>
      <c r="AK21" s="275"/>
      <c r="AL21" s="275"/>
      <c r="AM21" s="275"/>
      <c r="AN21" s="275">
        <v>0</v>
      </c>
      <c r="AO21" s="275"/>
      <c r="AP21" s="275"/>
      <c r="AQ21" s="275"/>
      <c r="AR21" s="275"/>
      <c r="AS21" s="275"/>
      <c r="AT21" s="275"/>
      <c r="AU21" s="275">
        <v>0</v>
      </c>
      <c r="AV21" s="275"/>
      <c r="AW21" s="275"/>
      <c r="AX21" s="275"/>
      <c r="AY21" s="275"/>
      <c r="AZ21" s="275"/>
      <c r="BA21" s="275"/>
      <c r="BB21" s="275">
        <v>0</v>
      </c>
      <c r="BC21" s="275"/>
      <c r="BD21" s="275"/>
      <c r="BE21" s="275"/>
      <c r="BF21" s="275"/>
      <c r="BG21" s="275"/>
      <c r="BH21" s="275"/>
      <c r="BI21" s="281" t="s">
        <v>231</v>
      </c>
      <c r="BJ21" s="281"/>
      <c r="BK21" s="281"/>
      <c r="BL21" s="281"/>
      <c r="BM21" s="281"/>
      <c r="BN21" s="281"/>
      <c r="BO21" s="281"/>
      <c r="BP21" s="281" t="s">
        <v>232</v>
      </c>
      <c r="BQ21" s="281"/>
      <c r="BR21" s="281"/>
      <c r="BS21" s="281"/>
      <c r="BT21" s="281"/>
      <c r="BU21" s="281"/>
      <c r="BV21" s="281"/>
      <c r="BW21" s="281" t="s">
        <v>233</v>
      </c>
      <c r="BX21" s="281"/>
      <c r="BY21" s="281"/>
      <c r="BZ21" s="281"/>
      <c r="CA21" s="281"/>
      <c r="CB21" s="281"/>
      <c r="CC21" s="281"/>
      <c r="CD21" s="281" t="s">
        <v>243</v>
      </c>
      <c r="CE21" s="281"/>
      <c r="CF21" s="281"/>
      <c r="CG21" s="281"/>
      <c r="CH21" s="281"/>
      <c r="CI21" s="281"/>
      <c r="CJ21" s="281"/>
      <c r="CK21" s="281" t="s">
        <v>244</v>
      </c>
      <c r="CL21" s="281"/>
      <c r="CM21" s="281"/>
      <c r="CN21" s="281"/>
      <c r="CO21" s="281"/>
      <c r="CP21" s="281"/>
      <c r="CQ21" s="281"/>
      <c r="CR21" s="275">
        <v>0</v>
      </c>
      <c r="CS21" s="275"/>
      <c r="CT21" s="275"/>
      <c r="CU21" s="275"/>
      <c r="CV21" s="275"/>
      <c r="CW21" s="275"/>
      <c r="CX21" s="275"/>
      <c r="CY21" s="275">
        <v>0</v>
      </c>
      <c r="CZ21" s="275"/>
      <c r="DA21" s="275"/>
      <c r="DB21" s="275"/>
      <c r="DC21" s="275"/>
      <c r="DD21" s="275"/>
      <c r="DE21" s="275"/>
      <c r="DF21" s="275">
        <v>0</v>
      </c>
      <c r="DG21" s="275"/>
      <c r="DH21" s="275"/>
      <c r="DI21" s="275"/>
      <c r="DJ21" s="275"/>
      <c r="DK21" s="275"/>
      <c r="DL21" s="275"/>
      <c r="DM21" s="275">
        <v>0</v>
      </c>
      <c r="DN21" s="275"/>
      <c r="DO21" s="275"/>
      <c r="DP21" s="275"/>
      <c r="DQ21" s="275"/>
      <c r="DR21" s="275"/>
      <c r="DS21" s="275"/>
      <c r="DT21" s="275">
        <v>0</v>
      </c>
      <c r="DU21" s="275"/>
      <c r="DV21" s="275"/>
      <c r="DW21" s="275"/>
      <c r="DX21" s="275"/>
      <c r="DY21" s="275"/>
      <c r="DZ21" s="275"/>
      <c r="EA21" s="275">
        <v>0</v>
      </c>
      <c r="EB21" s="275"/>
      <c r="EC21" s="275"/>
      <c r="ED21" s="275"/>
      <c r="EE21" s="275"/>
      <c r="EF21" s="275"/>
      <c r="EG21" s="275"/>
      <c r="EH21" s="275">
        <v>0</v>
      </c>
      <c r="EI21" s="275"/>
      <c r="EJ21" s="275"/>
      <c r="EK21" s="275"/>
      <c r="EL21" s="275"/>
      <c r="EM21" s="275"/>
      <c r="EN21" s="275"/>
      <c r="EO21" s="275">
        <v>0</v>
      </c>
      <c r="EP21" s="275"/>
      <c r="EQ21" s="275"/>
      <c r="ER21" s="275"/>
      <c r="ES21" s="275"/>
      <c r="ET21" s="275"/>
      <c r="EU21" s="275"/>
      <c r="EV21" s="275">
        <v>0</v>
      </c>
      <c r="EW21" s="275"/>
      <c r="EX21" s="275"/>
      <c r="EY21" s="275"/>
      <c r="EZ21" s="275"/>
      <c r="FA21" s="275"/>
      <c r="FB21" s="275"/>
      <c r="FC21" s="275">
        <v>0</v>
      </c>
      <c r="FD21" s="275"/>
      <c r="FE21" s="275"/>
      <c r="FF21" s="275"/>
      <c r="FG21" s="275"/>
      <c r="FH21" s="275"/>
      <c r="FI21" s="276"/>
    </row>
    <row r="22" spans="1:165" ht="26.25" customHeight="1" x14ac:dyDescent="0.25">
      <c r="D22" s="277"/>
      <c r="E22" s="277"/>
    </row>
    <row r="28" spans="1:165" s="39" customFormat="1" ht="12.75" x14ac:dyDescent="0.2">
      <c r="A28" s="39" t="s">
        <v>216</v>
      </c>
    </row>
    <row r="29" spans="1:165" s="39" customFormat="1" ht="12.75" x14ac:dyDescent="0.2">
      <c r="A29" s="39" t="s">
        <v>230</v>
      </c>
    </row>
  </sheetData>
  <mergeCells count="193">
    <mergeCell ref="EH21:EN21"/>
    <mergeCell ref="EO21:EU21"/>
    <mergeCell ref="EV21:FB21"/>
    <mergeCell ref="FC21:FI21"/>
    <mergeCell ref="D22:E22"/>
    <mergeCell ref="BF1:FI1"/>
    <mergeCell ref="BF4:FI4"/>
    <mergeCell ref="BF5:FI5"/>
    <mergeCell ref="BF6:FI6"/>
    <mergeCell ref="BF7:FI7"/>
    <mergeCell ref="CR21:CX21"/>
    <mergeCell ref="CY21:DE21"/>
    <mergeCell ref="DF21:DL21"/>
    <mergeCell ref="DM21:DS21"/>
    <mergeCell ref="DT21:DZ21"/>
    <mergeCell ref="EA21:EG21"/>
    <mergeCell ref="BB21:BH21"/>
    <mergeCell ref="BI21:BO21"/>
    <mergeCell ref="BP21:BV21"/>
    <mergeCell ref="BW21:CC21"/>
    <mergeCell ref="CD21:CJ21"/>
    <mergeCell ref="CK21:CQ21"/>
    <mergeCell ref="EH20:EN20"/>
    <mergeCell ref="EO20:EU20"/>
    <mergeCell ref="A21:E21"/>
    <mergeCell ref="F21:Y21"/>
    <mergeCell ref="Z21:AF21"/>
    <mergeCell ref="AG21:AM21"/>
    <mergeCell ref="AN21:AT21"/>
    <mergeCell ref="AU21:BA21"/>
    <mergeCell ref="CR20:CX20"/>
    <mergeCell ref="CY20:DE20"/>
    <mergeCell ref="DF20:DL20"/>
    <mergeCell ref="BB20:BH20"/>
    <mergeCell ref="BI20:BO20"/>
    <mergeCell ref="BP20:BV20"/>
    <mergeCell ref="BW20:CC20"/>
    <mergeCell ref="CD20:CJ20"/>
    <mergeCell ref="CK20:CQ20"/>
    <mergeCell ref="FC19:FI19"/>
    <mergeCell ref="A20:E20"/>
    <mergeCell ref="F20:Y20"/>
    <mergeCell ref="Z20:AF20"/>
    <mergeCell ref="AG20:AM20"/>
    <mergeCell ref="AN20:AT20"/>
    <mergeCell ref="AU20:BA20"/>
    <mergeCell ref="CR19:CX19"/>
    <mergeCell ref="CY19:DE19"/>
    <mergeCell ref="DF19:DL19"/>
    <mergeCell ref="DM19:DS19"/>
    <mergeCell ref="DT19:DZ19"/>
    <mergeCell ref="EA19:EG19"/>
    <mergeCell ref="BB19:BH19"/>
    <mergeCell ref="BI19:BO19"/>
    <mergeCell ref="BP19:BV19"/>
    <mergeCell ref="BW19:CC19"/>
    <mergeCell ref="CD19:CJ19"/>
    <mergeCell ref="CK19:CQ19"/>
    <mergeCell ref="EV20:FB20"/>
    <mergeCell ref="FC20:FI20"/>
    <mergeCell ref="DM20:DS20"/>
    <mergeCell ref="DT20:DZ20"/>
    <mergeCell ref="EA20:EG20"/>
    <mergeCell ref="EO18:EU18"/>
    <mergeCell ref="EV18:FB18"/>
    <mergeCell ref="FC18:FI18"/>
    <mergeCell ref="A19:E19"/>
    <mergeCell ref="F19:Y19"/>
    <mergeCell ref="Z19:AF19"/>
    <mergeCell ref="AG19:AM19"/>
    <mergeCell ref="AN19:AT19"/>
    <mergeCell ref="AU19:BA19"/>
    <mergeCell ref="CR18:CX18"/>
    <mergeCell ref="CY18:DE18"/>
    <mergeCell ref="DF18:DL18"/>
    <mergeCell ref="DM18:DS18"/>
    <mergeCell ref="DT18:DZ18"/>
    <mergeCell ref="EA18:EG18"/>
    <mergeCell ref="BB18:BH18"/>
    <mergeCell ref="BI18:BO18"/>
    <mergeCell ref="BP18:BV18"/>
    <mergeCell ref="BW18:CC18"/>
    <mergeCell ref="CD18:CJ18"/>
    <mergeCell ref="CK18:CQ18"/>
    <mergeCell ref="EH19:EN19"/>
    <mergeCell ref="EO19:EU19"/>
    <mergeCell ref="EV19:FB19"/>
    <mergeCell ref="DT17:DZ17"/>
    <mergeCell ref="EA17:EG17"/>
    <mergeCell ref="BB17:BH17"/>
    <mergeCell ref="BI17:BO17"/>
    <mergeCell ref="BP17:BV17"/>
    <mergeCell ref="BW17:CC17"/>
    <mergeCell ref="CD17:CJ17"/>
    <mergeCell ref="CK17:CQ17"/>
    <mergeCell ref="EH18:EN18"/>
    <mergeCell ref="A18:E18"/>
    <mergeCell ref="F18:Y18"/>
    <mergeCell ref="Z18:AF18"/>
    <mergeCell ref="AG18:AM18"/>
    <mergeCell ref="AN18:AT18"/>
    <mergeCell ref="AU18:BA18"/>
    <mergeCell ref="CR17:CX17"/>
    <mergeCell ref="CY17:DE17"/>
    <mergeCell ref="DF17:DL17"/>
    <mergeCell ref="FC16:FI16"/>
    <mergeCell ref="A17:E17"/>
    <mergeCell ref="F17:Y17"/>
    <mergeCell ref="Z17:AF17"/>
    <mergeCell ref="AG17:AM17"/>
    <mergeCell ref="AN17:AT17"/>
    <mergeCell ref="AU17:BA17"/>
    <mergeCell ref="CR16:CX16"/>
    <mergeCell ref="CY16:DE16"/>
    <mergeCell ref="DF16:DL16"/>
    <mergeCell ref="DM16:DS16"/>
    <mergeCell ref="DT16:DZ16"/>
    <mergeCell ref="EA16:EG16"/>
    <mergeCell ref="BB16:BH16"/>
    <mergeCell ref="BI16:BO16"/>
    <mergeCell ref="BP16:BV16"/>
    <mergeCell ref="BW16:CC16"/>
    <mergeCell ref="CD16:CJ16"/>
    <mergeCell ref="CK16:CQ16"/>
    <mergeCell ref="EH17:EN17"/>
    <mergeCell ref="EO17:EU17"/>
    <mergeCell ref="EV17:FB17"/>
    <mergeCell ref="FC17:FI17"/>
    <mergeCell ref="DM17:DS17"/>
    <mergeCell ref="FC15:FI15"/>
    <mergeCell ref="A16:E16"/>
    <mergeCell ref="F16:Y16"/>
    <mergeCell ref="Z16:AF16"/>
    <mergeCell ref="AG16:AM16"/>
    <mergeCell ref="AN16:AT16"/>
    <mergeCell ref="AU16:BA16"/>
    <mergeCell ref="CR15:CX15"/>
    <mergeCell ref="CY15:DE15"/>
    <mergeCell ref="DF15:DL15"/>
    <mergeCell ref="DM15:DS15"/>
    <mergeCell ref="DT15:DZ15"/>
    <mergeCell ref="EA15:EG15"/>
    <mergeCell ref="BB15:BH15"/>
    <mergeCell ref="BI15:BO15"/>
    <mergeCell ref="BP15:BV15"/>
    <mergeCell ref="BW15:CC15"/>
    <mergeCell ref="CD15:CJ15"/>
    <mergeCell ref="CK15:CQ15"/>
    <mergeCell ref="A15:E15"/>
    <mergeCell ref="F15:Y15"/>
    <mergeCell ref="EH16:EN16"/>
    <mergeCell ref="EO16:EU16"/>
    <mergeCell ref="EV16:FB16"/>
    <mergeCell ref="Z15:AF15"/>
    <mergeCell ref="AG15:AM15"/>
    <mergeCell ref="AN15:AT15"/>
    <mergeCell ref="AU15:BA15"/>
    <mergeCell ref="DT14:DZ14"/>
    <mergeCell ref="EA14:EG14"/>
    <mergeCell ref="EH14:EN14"/>
    <mergeCell ref="EO14:EU14"/>
    <mergeCell ref="EV14:FB14"/>
    <mergeCell ref="Z14:AF14"/>
    <mergeCell ref="AG14:AM14"/>
    <mergeCell ref="AN14:AT14"/>
    <mergeCell ref="AU14:BA14"/>
    <mergeCell ref="BB14:BH14"/>
    <mergeCell ref="BI14:BO14"/>
    <mergeCell ref="BP14:BV14"/>
    <mergeCell ref="BW14:CC14"/>
    <mergeCell ref="EH15:EN15"/>
    <mergeCell ref="EO15:EU15"/>
    <mergeCell ref="EV15:FB15"/>
    <mergeCell ref="A3:FI3"/>
    <mergeCell ref="A11:E14"/>
    <mergeCell ref="F11:Y14"/>
    <mergeCell ref="Z11:CQ11"/>
    <mergeCell ref="CR11:FI11"/>
    <mergeCell ref="Z12:BH12"/>
    <mergeCell ref="BI12:CQ12"/>
    <mergeCell ref="CR12:DZ12"/>
    <mergeCell ref="EA12:FI12"/>
    <mergeCell ref="Z13:BH13"/>
    <mergeCell ref="BI13:CQ13"/>
    <mergeCell ref="FC14:FI14"/>
    <mergeCell ref="CD14:CJ14"/>
    <mergeCell ref="CK14:CQ14"/>
    <mergeCell ref="CR14:CX14"/>
    <mergeCell ref="CY14:DE14"/>
    <mergeCell ref="DF14:DL14"/>
    <mergeCell ref="DM14:DS14"/>
    <mergeCell ref="CR13:DZ13"/>
    <mergeCell ref="EA13:FI13"/>
  </mergeCells>
  <printOptions horizontalCentered="1"/>
  <pageMargins left="0.78740157480314965" right="0.39370078740157483" top="0.59055118110236227" bottom="0.59055118110236227" header="0.19685039370078741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"/>
  <sheetViews>
    <sheetView zoomScale="120" zoomScaleNormal="120" zoomScaleSheetLayoutView="100" zoomScalePageLayoutView="50" workbookViewId="0">
      <selection sqref="A1:XFD1048576"/>
    </sheetView>
  </sheetViews>
  <sheetFormatPr defaultColWidth="0.85546875" defaultRowHeight="11.25" outlineLevelRow="1" x14ac:dyDescent="0.2"/>
  <cols>
    <col min="1" max="1" width="4.7109375" style="1" customWidth="1"/>
    <col min="2" max="2" width="32" style="1" customWidth="1"/>
    <col min="3" max="3" width="9.5703125" style="2" bestFit="1" customWidth="1"/>
    <col min="4" max="15" width="7.42578125" style="2" customWidth="1"/>
    <col min="16" max="16" width="10" style="2" bestFit="1" customWidth="1"/>
    <col min="17" max="17" width="12" style="2" bestFit="1" customWidth="1"/>
    <col min="18" max="18" width="11.140625" style="2" customWidth="1"/>
    <col min="19" max="19" width="7.5703125" style="2" customWidth="1"/>
    <col min="20" max="20" width="8.85546875" style="2" bestFit="1" customWidth="1"/>
    <col min="21" max="21" width="11.7109375" style="2" customWidth="1"/>
    <col min="22" max="22" width="10.85546875" style="2" bestFit="1" customWidth="1"/>
    <col min="23" max="23" width="25.140625" style="2" customWidth="1"/>
    <col min="24" max="16384" width="0.85546875" style="1"/>
  </cols>
  <sheetData>
    <row r="1" spans="1:23" ht="34.5" customHeight="1" x14ac:dyDescent="0.2">
      <c r="U1" s="134" t="s">
        <v>207</v>
      </c>
      <c r="V1" s="134"/>
      <c r="W1" s="134"/>
    </row>
    <row r="2" spans="1:23" s="4" customFormat="1" ht="15.75" x14ac:dyDescent="0.25">
      <c r="A2" s="114" t="s">
        <v>234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</row>
    <row r="3" spans="1:23" s="5" customFormat="1" ht="11.25" customHeight="1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 t="s">
        <v>208</v>
      </c>
    </row>
    <row r="4" spans="1:23" s="5" customFormat="1" ht="24.75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35" t="s">
        <v>209</v>
      </c>
      <c r="V4" s="135"/>
      <c r="W4" s="135"/>
    </row>
    <row r="5" spans="1:23" s="5" customFormat="1" ht="26.25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6" t="s">
        <v>210</v>
      </c>
      <c r="V5" s="136"/>
      <c r="W5" s="136"/>
    </row>
    <row r="6" spans="1:23" s="5" customFormat="1" ht="12.75" customHeight="1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37" t="s">
        <v>213</v>
      </c>
      <c r="V6" s="137"/>
      <c r="W6" s="137"/>
    </row>
    <row r="7" spans="1:23" s="5" customFormat="1" ht="12.75" customHeight="1" x14ac:dyDescent="0.2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40"/>
      <c r="V7" s="40"/>
      <c r="W7" s="40"/>
    </row>
    <row r="8" spans="1:23" s="5" customFormat="1" ht="12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40" t="s">
        <v>118</v>
      </c>
    </row>
    <row r="9" spans="1:23" ht="12" thickBot="1" x14ac:dyDescent="0.25"/>
    <row r="10" spans="1:23" x14ac:dyDescent="0.2">
      <c r="A10" s="125" t="s">
        <v>0</v>
      </c>
      <c r="B10" s="128" t="s">
        <v>1</v>
      </c>
      <c r="C10" s="119" t="s">
        <v>2</v>
      </c>
      <c r="D10" s="121" t="s">
        <v>3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19" t="s">
        <v>223</v>
      </c>
      <c r="O10" s="123"/>
      <c r="P10" s="141" t="s">
        <v>5</v>
      </c>
      <c r="Q10" s="282"/>
      <c r="R10" s="119" t="s">
        <v>222</v>
      </c>
      <c r="S10" s="121" t="s">
        <v>7</v>
      </c>
      <c r="T10" s="122"/>
      <c r="U10" s="122"/>
      <c r="V10" s="122"/>
      <c r="W10" s="131" t="s">
        <v>8</v>
      </c>
    </row>
    <row r="11" spans="1:23" ht="47.25" customHeight="1" x14ac:dyDescent="0.2">
      <c r="A11" s="126"/>
      <c r="B11" s="129"/>
      <c r="C11" s="120"/>
      <c r="D11" s="117" t="s">
        <v>9</v>
      </c>
      <c r="E11" s="118"/>
      <c r="F11" s="117" t="s">
        <v>10</v>
      </c>
      <c r="G11" s="118"/>
      <c r="H11" s="117" t="s">
        <v>11</v>
      </c>
      <c r="I11" s="118"/>
      <c r="J11" s="117" t="s">
        <v>12</v>
      </c>
      <c r="K11" s="118"/>
      <c r="L11" s="117" t="s">
        <v>13</v>
      </c>
      <c r="M11" s="118"/>
      <c r="N11" s="116"/>
      <c r="O11" s="124"/>
      <c r="P11" s="145"/>
      <c r="Q11" s="283"/>
      <c r="R11" s="120"/>
      <c r="S11" s="115" t="s">
        <v>14</v>
      </c>
      <c r="T11" s="115" t="s">
        <v>15</v>
      </c>
      <c r="U11" s="117" t="s">
        <v>16</v>
      </c>
      <c r="V11" s="118"/>
      <c r="W11" s="132"/>
    </row>
    <row r="12" spans="1:23" ht="101.25" customHeight="1" x14ac:dyDescent="0.2">
      <c r="A12" s="127"/>
      <c r="B12" s="130"/>
      <c r="C12" s="116"/>
      <c r="D12" s="45" t="s">
        <v>17</v>
      </c>
      <c r="E12" s="45" t="s">
        <v>18</v>
      </c>
      <c r="F12" s="44" t="s">
        <v>19</v>
      </c>
      <c r="G12" s="44" t="s">
        <v>20</v>
      </c>
      <c r="H12" s="44" t="s">
        <v>19</v>
      </c>
      <c r="I12" s="44" t="s">
        <v>20</v>
      </c>
      <c r="J12" s="44" t="s">
        <v>19</v>
      </c>
      <c r="K12" s="44" t="s">
        <v>20</v>
      </c>
      <c r="L12" s="44" t="s">
        <v>19</v>
      </c>
      <c r="M12" s="44" t="s">
        <v>20</v>
      </c>
      <c r="N12" s="44" t="s">
        <v>9</v>
      </c>
      <c r="O12" s="44" t="s">
        <v>21</v>
      </c>
      <c r="P12" s="44" t="s">
        <v>9</v>
      </c>
      <c r="Q12" s="44" t="s">
        <v>21</v>
      </c>
      <c r="R12" s="116"/>
      <c r="S12" s="116"/>
      <c r="T12" s="116"/>
      <c r="U12" s="44" t="s">
        <v>22</v>
      </c>
      <c r="V12" s="44" t="s">
        <v>23</v>
      </c>
      <c r="W12" s="133"/>
    </row>
    <row r="13" spans="1:23" s="16" customFormat="1" x14ac:dyDescent="0.2">
      <c r="A13" s="13"/>
      <c r="B13" s="14" t="s">
        <v>24</v>
      </c>
      <c r="C13" s="44"/>
      <c r="D13" s="44">
        <v>118.15677479999998</v>
      </c>
      <c r="E13" s="44">
        <v>130.55647904919999</v>
      </c>
      <c r="F13" s="55">
        <v>4.7023000000000001</v>
      </c>
      <c r="G13" s="55">
        <v>20.599377999999998</v>
      </c>
      <c r="H13" s="55">
        <v>2.7505800000000002</v>
      </c>
      <c r="I13" s="55">
        <v>54.02100928119998</v>
      </c>
      <c r="J13" s="55">
        <v>16.189599999999999</v>
      </c>
      <c r="K13" s="55">
        <v>3.2963601253999992</v>
      </c>
      <c r="L13" s="55">
        <v>94.514294799999988</v>
      </c>
      <c r="M13" s="55">
        <v>52.639731642600026</v>
      </c>
      <c r="N13" s="44">
        <v>130.55647904919999</v>
      </c>
      <c r="O13" s="44">
        <v>52.639731642600026</v>
      </c>
      <c r="P13" s="95">
        <v>116.7131722518</v>
      </c>
      <c r="Q13" s="95">
        <v>38.796424845200022</v>
      </c>
      <c r="R13" s="44">
        <v>-12.399704249200028</v>
      </c>
      <c r="S13" s="44">
        <v>12.399704249200013</v>
      </c>
      <c r="T13" s="44">
        <v>10.494281237947263</v>
      </c>
      <c r="U13" s="44"/>
      <c r="V13" s="44"/>
      <c r="W13" s="46"/>
    </row>
    <row r="14" spans="1:23" s="2" customFormat="1" x14ac:dyDescent="0.2">
      <c r="A14" s="17" t="s">
        <v>25</v>
      </c>
      <c r="B14" s="44" t="s">
        <v>26</v>
      </c>
      <c r="C14" s="44"/>
      <c r="D14" s="44">
        <v>1.77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0.26195999999999997</v>
      </c>
      <c r="K14" s="44">
        <v>0</v>
      </c>
      <c r="L14" s="44">
        <v>1.50804</v>
      </c>
      <c r="M14" s="44">
        <v>0</v>
      </c>
      <c r="N14" s="44">
        <v>0</v>
      </c>
      <c r="O14" s="44">
        <v>0</v>
      </c>
      <c r="P14" s="95">
        <v>0</v>
      </c>
      <c r="Q14" s="95">
        <v>0</v>
      </c>
      <c r="R14" s="44">
        <v>1.77</v>
      </c>
      <c r="S14" s="55">
        <v>-1.77</v>
      </c>
      <c r="T14" s="55">
        <v>-100</v>
      </c>
      <c r="U14" s="44"/>
      <c r="V14" s="44"/>
      <c r="W14" s="46"/>
    </row>
    <row r="15" spans="1:23" x14ac:dyDescent="0.2">
      <c r="A15" s="13" t="s">
        <v>27</v>
      </c>
      <c r="B15" s="14" t="s">
        <v>28</v>
      </c>
      <c r="C15" s="44"/>
      <c r="D15" s="44">
        <v>74.611400000000003</v>
      </c>
      <c r="E15" s="44">
        <v>3.5829516814</v>
      </c>
      <c r="F15" s="55">
        <v>4.6834199999999999</v>
      </c>
      <c r="G15" s="55">
        <v>1.3990079999999998</v>
      </c>
      <c r="H15" s="55">
        <v>2.0425800000000001</v>
      </c>
      <c r="I15" s="55">
        <v>1.7634672367999997</v>
      </c>
      <c r="J15" s="55">
        <v>11.04008</v>
      </c>
      <c r="K15" s="55">
        <v>0.14936854180000028</v>
      </c>
      <c r="L15" s="55">
        <v>56.845320000000001</v>
      </c>
      <c r="M15" s="55">
        <v>0.27110790279999997</v>
      </c>
      <c r="N15" s="44">
        <v>3.5829516814</v>
      </c>
      <c r="O15" s="44">
        <v>0.27110790279999997</v>
      </c>
      <c r="P15" s="95">
        <v>3.7157369043999999</v>
      </c>
      <c r="Q15" s="95">
        <v>0.40389312580000003</v>
      </c>
      <c r="R15" s="44">
        <v>71.028448318600013</v>
      </c>
      <c r="S15" s="55">
        <v>-71.028448318599999</v>
      </c>
      <c r="T15" s="55">
        <v>-95.197849549264589</v>
      </c>
      <c r="U15" s="44"/>
      <c r="V15" s="44"/>
      <c r="W15" s="46"/>
    </row>
    <row r="16" spans="1:23" s="19" customFormat="1" ht="10.5" x14ac:dyDescent="0.2">
      <c r="A16" s="13" t="s">
        <v>29</v>
      </c>
      <c r="B16" s="18" t="s">
        <v>30</v>
      </c>
      <c r="C16" s="44"/>
      <c r="D16" s="44">
        <v>4.4013999999999998</v>
      </c>
      <c r="E16" s="44">
        <v>0.41654710360000002</v>
      </c>
      <c r="F16" s="44">
        <v>0.32450000000000001</v>
      </c>
      <c r="G16" s="55">
        <v>0</v>
      </c>
      <c r="H16" s="55">
        <v>0.26549999999999996</v>
      </c>
      <c r="I16" s="55">
        <v>0.26717856179999999</v>
      </c>
      <c r="J16" s="55">
        <v>0.65136000000000005</v>
      </c>
      <c r="K16" s="55">
        <v>0.14936854180000003</v>
      </c>
      <c r="L16" s="55">
        <v>3.1600400000000004</v>
      </c>
      <c r="M16" s="55">
        <v>0</v>
      </c>
      <c r="N16" s="44">
        <v>0.41654710360000002</v>
      </c>
      <c r="O16" s="56">
        <v>0</v>
      </c>
      <c r="P16" s="95">
        <v>0.41654710360000002</v>
      </c>
      <c r="Q16" s="95">
        <v>0</v>
      </c>
      <c r="R16" s="44">
        <v>3.9848528964000001</v>
      </c>
      <c r="S16" s="55">
        <v>-3.9848528963999996</v>
      </c>
      <c r="T16" s="55">
        <v>-90.536031635388738</v>
      </c>
      <c r="U16" s="44"/>
      <c r="V16" s="44"/>
      <c r="W16" s="46"/>
    </row>
    <row r="17" spans="1:23" s="16" customFormat="1" ht="22.5" hidden="1" outlineLevel="1" x14ac:dyDescent="0.2">
      <c r="A17" s="20"/>
      <c r="B17" s="21" t="s">
        <v>31</v>
      </c>
      <c r="C17" s="22"/>
      <c r="D17" s="22">
        <v>0.82599999999999996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0.82599999999999996</v>
      </c>
      <c r="M17" s="22">
        <v>0</v>
      </c>
      <c r="N17" s="22">
        <v>0</v>
      </c>
      <c r="O17" s="22">
        <v>0</v>
      </c>
      <c r="P17" s="96">
        <v>0</v>
      </c>
      <c r="Q17" s="96">
        <v>0</v>
      </c>
      <c r="R17" s="22">
        <v>0.82599999999999996</v>
      </c>
      <c r="S17" s="22">
        <v>-0.82599999999999996</v>
      </c>
      <c r="T17" s="22">
        <v>-100</v>
      </c>
      <c r="U17" s="22"/>
      <c r="V17" s="22"/>
      <c r="W17" s="47"/>
    </row>
    <row r="18" spans="1:23" s="16" customFormat="1" hidden="1" outlineLevel="1" x14ac:dyDescent="0.2">
      <c r="A18" s="20"/>
      <c r="B18" s="21" t="s">
        <v>32</v>
      </c>
      <c r="C18" s="22"/>
      <c r="D18" s="22">
        <v>0.64900000000000002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0.64900000000000002</v>
      </c>
      <c r="M18" s="22">
        <v>0</v>
      </c>
      <c r="N18" s="22">
        <v>0</v>
      </c>
      <c r="O18" s="22">
        <v>0</v>
      </c>
      <c r="P18" s="96">
        <v>0</v>
      </c>
      <c r="Q18" s="96">
        <v>0</v>
      </c>
      <c r="R18" s="22">
        <v>0.64900000000000002</v>
      </c>
      <c r="S18" s="22">
        <v>-0.64900000000000002</v>
      </c>
      <c r="T18" s="22">
        <v>-100</v>
      </c>
      <c r="U18" s="22"/>
      <c r="V18" s="22"/>
      <c r="W18" s="47"/>
    </row>
    <row r="19" spans="1:23" ht="22.5" hidden="1" outlineLevel="1" x14ac:dyDescent="0.2">
      <c r="A19" s="20"/>
      <c r="B19" s="21" t="s">
        <v>33</v>
      </c>
      <c r="C19" s="22"/>
      <c r="D19" s="22">
        <v>0.59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0.59</v>
      </c>
      <c r="M19" s="22">
        <v>0</v>
      </c>
      <c r="N19" s="22">
        <v>0</v>
      </c>
      <c r="O19" s="22">
        <v>0</v>
      </c>
      <c r="P19" s="96">
        <v>0</v>
      </c>
      <c r="Q19" s="96">
        <v>0</v>
      </c>
      <c r="R19" s="22">
        <v>0.59</v>
      </c>
      <c r="S19" s="22">
        <v>-0.59</v>
      </c>
      <c r="T19" s="22">
        <v>-100</v>
      </c>
      <c r="U19" s="22"/>
      <c r="V19" s="22"/>
      <c r="W19" s="47"/>
    </row>
    <row r="20" spans="1:23" s="16" customFormat="1" hidden="1" outlineLevel="1" x14ac:dyDescent="0.2">
      <c r="A20" s="20"/>
      <c r="B20" s="21" t="s">
        <v>34</v>
      </c>
      <c r="C20" s="22"/>
      <c r="D20" s="22">
        <v>0.17699999999999999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0.17699999999999999</v>
      </c>
      <c r="M20" s="22">
        <v>0</v>
      </c>
      <c r="N20" s="22">
        <v>0</v>
      </c>
      <c r="O20" s="22">
        <v>0</v>
      </c>
      <c r="P20" s="96">
        <v>0</v>
      </c>
      <c r="Q20" s="96">
        <v>0</v>
      </c>
      <c r="R20" s="22">
        <v>0.17699999999999999</v>
      </c>
      <c r="S20" s="22">
        <v>-0.17699999999999999</v>
      </c>
      <c r="T20" s="22">
        <v>-100</v>
      </c>
      <c r="U20" s="22"/>
      <c r="V20" s="22"/>
      <c r="W20" s="47"/>
    </row>
    <row r="21" spans="1:23" s="16" customFormat="1" hidden="1" outlineLevel="1" x14ac:dyDescent="0.2">
      <c r="A21" s="20"/>
      <c r="B21" s="21" t="s">
        <v>35</v>
      </c>
      <c r="C21" s="22"/>
      <c r="D21" s="22">
        <v>0.29499999999999998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0.29499999999999998</v>
      </c>
      <c r="M21" s="22">
        <v>0</v>
      </c>
      <c r="N21" s="22">
        <v>0</v>
      </c>
      <c r="O21" s="22">
        <v>0</v>
      </c>
      <c r="P21" s="96">
        <v>0</v>
      </c>
      <c r="Q21" s="96">
        <v>0</v>
      </c>
      <c r="R21" s="22">
        <v>0.29499999999999998</v>
      </c>
      <c r="S21" s="22">
        <v>-0.29499999999999998</v>
      </c>
      <c r="T21" s="22">
        <v>-100</v>
      </c>
      <c r="U21" s="22"/>
      <c r="V21" s="22"/>
      <c r="W21" s="47"/>
    </row>
    <row r="22" spans="1:23" s="16" customFormat="1" hidden="1" outlineLevel="1" x14ac:dyDescent="0.2">
      <c r="A22" s="20"/>
      <c r="B22" s="21" t="s">
        <v>36</v>
      </c>
      <c r="C22" s="22"/>
      <c r="D22" s="22">
        <v>0.16520000000000001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0.16520000000000001</v>
      </c>
      <c r="M22" s="22">
        <v>0</v>
      </c>
      <c r="N22" s="22">
        <v>0</v>
      </c>
      <c r="O22" s="22">
        <v>0</v>
      </c>
      <c r="P22" s="96">
        <v>0</v>
      </c>
      <c r="Q22" s="96">
        <v>0</v>
      </c>
      <c r="R22" s="22">
        <v>0.16520000000000001</v>
      </c>
      <c r="S22" s="22">
        <v>-0.16520000000000001</v>
      </c>
      <c r="T22" s="22">
        <v>-100</v>
      </c>
      <c r="U22" s="22"/>
      <c r="V22" s="22"/>
      <c r="W22" s="47"/>
    </row>
    <row r="23" spans="1:23" s="16" customFormat="1" hidden="1" outlineLevel="1" x14ac:dyDescent="0.2">
      <c r="A23" s="20"/>
      <c r="B23" s="21" t="s">
        <v>37</v>
      </c>
      <c r="C23" s="22"/>
      <c r="D23" s="22">
        <v>0.16520000000000001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0.16520000000000001</v>
      </c>
      <c r="M23" s="22">
        <v>0</v>
      </c>
      <c r="N23" s="22">
        <v>0</v>
      </c>
      <c r="O23" s="22">
        <v>0</v>
      </c>
      <c r="P23" s="96">
        <v>0</v>
      </c>
      <c r="Q23" s="96">
        <v>0</v>
      </c>
      <c r="R23" s="22">
        <v>0.16520000000000001</v>
      </c>
      <c r="S23" s="22">
        <v>-0.16520000000000001</v>
      </c>
      <c r="T23" s="22">
        <v>-100</v>
      </c>
      <c r="U23" s="22"/>
      <c r="V23" s="22"/>
      <c r="W23" s="47"/>
    </row>
    <row r="24" spans="1:23" s="16" customFormat="1" hidden="1" outlineLevel="1" x14ac:dyDescent="0.2">
      <c r="A24" s="20"/>
      <c r="B24" s="21" t="s">
        <v>38</v>
      </c>
      <c r="C24" s="22"/>
      <c r="D24" s="22">
        <v>0.53100000000000003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0.53100000000000003</v>
      </c>
      <c r="M24" s="22">
        <v>0</v>
      </c>
      <c r="N24" s="22">
        <v>0</v>
      </c>
      <c r="O24" s="22">
        <v>0</v>
      </c>
      <c r="P24" s="96">
        <v>0</v>
      </c>
      <c r="Q24" s="96">
        <v>0</v>
      </c>
      <c r="R24" s="22">
        <v>0.53100000000000003</v>
      </c>
      <c r="S24" s="22">
        <v>-0.53100000000000003</v>
      </c>
      <c r="T24" s="22">
        <v>-100</v>
      </c>
      <c r="U24" s="22"/>
      <c r="V24" s="22"/>
      <c r="W24" s="47"/>
    </row>
    <row r="25" spans="1:23" s="16" customFormat="1" hidden="1" outlineLevel="1" x14ac:dyDescent="0.2">
      <c r="A25" s="20"/>
      <c r="B25" s="21" t="s">
        <v>39</v>
      </c>
      <c r="C25" s="22"/>
      <c r="D25" s="22">
        <v>0.29499999999999998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0.29499999999999998</v>
      </c>
      <c r="M25" s="22">
        <v>0</v>
      </c>
      <c r="N25" s="22">
        <v>0</v>
      </c>
      <c r="O25" s="22">
        <v>0</v>
      </c>
      <c r="P25" s="96">
        <v>0</v>
      </c>
      <c r="Q25" s="96">
        <v>0</v>
      </c>
      <c r="R25" s="22">
        <v>0.29499999999999998</v>
      </c>
      <c r="S25" s="22">
        <v>-0.29499999999999998</v>
      </c>
      <c r="T25" s="22">
        <v>-100</v>
      </c>
      <c r="U25" s="22"/>
      <c r="V25" s="22"/>
      <c r="W25" s="47"/>
    </row>
    <row r="26" spans="1:23" s="16" customFormat="1" ht="22.5" hidden="1" outlineLevel="1" x14ac:dyDescent="0.2">
      <c r="A26" s="20"/>
      <c r="B26" s="21" t="s">
        <v>40</v>
      </c>
      <c r="C26" s="22"/>
      <c r="D26" s="22">
        <v>9.4399999999999998E-2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9.4399999999999998E-2</v>
      </c>
      <c r="M26" s="22">
        <v>0</v>
      </c>
      <c r="N26" s="22">
        <v>0</v>
      </c>
      <c r="O26" s="22">
        <v>0</v>
      </c>
      <c r="P26" s="96">
        <v>0</v>
      </c>
      <c r="Q26" s="96">
        <v>0</v>
      </c>
      <c r="R26" s="22">
        <v>9.4399999999999998E-2</v>
      </c>
      <c r="S26" s="22">
        <v>-9.4399999999999998E-2</v>
      </c>
      <c r="T26" s="22">
        <v>-100</v>
      </c>
      <c r="U26" s="22"/>
      <c r="V26" s="22"/>
      <c r="W26" s="47"/>
    </row>
    <row r="27" spans="1:23" s="16" customFormat="1" hidden="1" outlineLevel="1" x14ac:dyDescent="0.2">
      <c r="A27" s="20"/>
      <c r="B27" s="21" t="s">
        <v>41</v>
      </c>
      <c r="C27" s="22"/>
      <c r="D27" s="22">
        <v>0.2006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0.2006</v>
      </c>
      <c r="M27" s="22">
        <v>0</v>
      </c>
      <c r="N27" s="22">
        <v>0</v>
      </c>
      <c r="O27" s="22">
        <v>0</v>
      </c>
      <c r="P27" s="96">
        <v>0</v>
      </c>
      <c r="Q27" s="96">
        <v>0</v>
      </c>
      <c r="R27" s="22">
        <v>0.2006</v>
      </c>
      <c r="S27" s="22">
        <v>-0.2006</v>
      </c>
      <c r="T27" s="22">
        <v>-100</v>
      </c>
      <c r="U27" s="22"/>
      <c r="V27" s="22"/>
      <c r="W27" s="47"/>
    </row>
    <row r="28" spans="1:23" s="16" customFormat="1" hidden="1" outlineLevel="1" x14ac:dyDescent="0.2">
      <c r="A28" s="20"/>
      <c r="B28" s="21" t="s">
        <v>42</v>
      </c>
      <c r="C28" s="22"/>
      <c r="D28" s="22">
        <v>0.16520000000000001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0.16520000000000001</v>
      </c>
      <c r="M28" s="22">
        <v>0</v>
      </c>
      <c r="N28" s="22">
        <v>0</v>
      </c>
      <c r="O28" s="22">
        <v>0</v>
      </c>
      <c r="P28" s="96">
        <v>0</v>
      </c>
      <c r="Q28" s="96">
        <v>0</v>
      </c>
      <c r="R28" s="22">
        <v>0.16520000000000001</v>
      </c>
      <c r="S28" s="22">
        <v>-0.16520000000000001</v>
      </c>
      <c r="T28" s="22">
        <v>-100</v>
      </c>
      <c r="U28" s="22"/>
      <c r="V28" s="22"/>
      <c r="W28" s="47"/>
    </row>
    <row r="29" spans="1:23" s="16" customFormat="1" ht="35.25" hidden="1" customHeight="1" outlineLevel="1" x14ac:dyDescent="0.2">
      <c r="A29" s="20"/>
      <c r="B29" s="21" t="s">
        <v>43</v>
      </c>
      <c r="C29" s="22"/>
      <c r="D29" s="22">
        <v>0.24779999999999996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0.24779999999999996</v>
      </c>
      <c r="M29" s="22">
        <v>0</v>
      </c>
      <c r="N29" s="22">
        <v>0</v>
      </c>
      <c r="O29" s="22">
        <v>0</v>
      </c>
      <c r="P29" s="96">
        <v>0</v>
      </c>
      <c r="Q29" s="96">
        <v>0</v>
      </c>
      <c r="R29" s="22">
        <v>0.24779999999999996</v>
      </c>
      <c r="S29" s="22">
        <v>-0.24779999999999996</v>
      </c>
      <c r="T29" s="22">
        <v>-100</v>
      </c>
      <c r="U29" s="22"/>
      <c r="V29" s="22"/>
      <c r="W29" s="47"/>
    </row>
    <row r="30" spans="1:23" s="16" customFormat="1" ht="22.5" hidden="1" outlineLevel="1" x14ac:dyDescent="0.2">
      <c r="A30" s="20"/>
      <c r="B30" s="21" t="s">
        <v>219</v>
      </c>
      <c r="C30" s="22"/>
      <c r="D30" s="22">
        <v>0</v>
      </c>
      <c r="E30" s="22">
        <v>0.41654710360000002</v>
      </c>
      <c r="F30" s="22">
        <v>0</v>
      </c>
      <c r="G30" s="22">
        <v>0</v>
      </c>
      <c r="H30" s="22">
        <v>0</v>
      </c>
      <c r="I30" s="22">
        <v>0.26717856179999999</v>
      </c>
      <c r="J30" s="22">
        <v>0</v>
      </c>
      <c r="K30" s="22">
        <v>0.14936854180000003</v>
      </c>
      <c r="L30" s="22">
        <v>0</v>
      </c>
      <c r="M30" s="22">
        <v>0</v>
      </c>
      <c r="N30" s="22">
        <v>0.41654710360000002</v>
      </c>
      <c r="O30" s="22">
        <v>0</v>
      </c>
      <c r="P30" s="96">
        <v>0.41654710360000002</v>
      </c>
      <c r="Q30" s="96">
        <v>0</v>
      </c>
      <c r="R30" s="22">
        <v>-0.41654710360000002</v>
      </c>
      <c r="S30" s="22">
        <v>0.41654710360000002</v>
      </c>
      <c r="T30" s="22">
        <v>0</v>
      </c>
      <c r="U30" s="22"/>
      <c r="V30" s="22"/>
      <c r="W30" s="47"/>
    </row>
    <row r="31" spans="1:23" s="19" customFormat="1" ht="10.5" collapsed="1" x14ac:dyDescent="0.2">
      <c r="A31" s="13" t="s">
        <v>44</v>
      </c>
      <c r="B31" s="18" t="s">
        <v>45</v>
      </c>
      <c r="C31" s="44"/>
      <c r="D31" s="44">
        <v>19.823999999999998</v>
      </c>
      <c r="E31" s="44">
        <v>1.0203669214</v>
      </c>
      <c r="F31" s="44">
        <v>0.96287999999999985</v>
      </c>
      <c r="G31" s="55">
        <v>0.74988999999999995</v>
      </c>
      <c r="H31" s="55">
        <v>0.21712000000000006</v>
      </c>
      <c r="I31" s="55">
        <v>-6.3098139999998026E-4</v>
      </c>
      <c r="J31" s="55">
        <v>2.9334800000000003</v>
      </c>
      <c r="K31" s="55">
        <v>0</v>
      </c>
      <c r="L31" s="55">
        <v>15.710519999999999</v>
      </c>
      <c r="M31" s="55">
        <v>0.27110790279999997</v>
      </c>
      <c r="N31" s="44">
        <v>1.0203669214</v>
      </c>
      <c r="O31" s="44">
        <v>0.27110790279999997</v>
      </c>
      <c r="P31" s="95">
        <v>1.1531521443999999</v>
      </c>
      <c r="Q31" s="95">
        <v>0.40389312580000003</v>
      </c>
      <c r="R31" s="44">
        <v>18.803633078599997</v>
      </c>
      <c r="S31" s="55">
        <v>-18.803633078599997</v>
      </c>
      <c r="T31" s="55">
        <v>-94.852870654761901</v>
      </c>
      <c r="U31" s="44"/>
      <c r="V31" s="44"/>
      <c r="W31" s="46"/>
    </row>
    <row r="32" spans="1:23" s="16" customFormat="1" hidden="1" outlineLevel="1" x14ac:dyDescent="0.2">
      <c r="A32" s="20"/>
      <c r="B32" s="24" t="s">
        <v>46</v>
      </c>
      <c r="C32" s="22"/>
      <c r="D32" s="22">
        <v>8.85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8.85</v>
      </c>
      <c r="M32" s="22">
        <v>0</v>
      </c>
      <c r="N32" s="22">
        <v>0</v>
      </c>
      <c r="O32" s="22">
        <v>0</v>
      </c>
      <c r="P32" s="96">
        <v>0</v>
      </c>
      <c r="Q32" s="96">
        <v>0</v>
      </c>
      <c r="R32" s="22">
        <v>8.85</v>
      </c>
      <c r="S32" s="22">
        <v>-8.85</v>
      </c>
      <c r="T32" s="22">
        <v>-100</v>
      </c>
      <c r="U32" s="22"/>
      <c r="V32" s="22"/>
      <c r="W32" s="47"/>
    </row>
    <row r="33" spans="1:23" ht="22.5" hidden="1" outlineLevel="1" x14ac:dyDescent="0.2">
      <c r="A33" s="20"/>
      <c r="B33" s="24" t="s">
        <v>47</v>
      </c>
      <c r="C33" s="22"/>
      <c r="D33" s="22">
        <v>0.94399999999999995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0.94399999999999995</v>
      </c>
      <c r="M33" s="22">
        <v>0</v>
      </c>
      <c r="N33" s="22">
        <v>0</v>
      </c>
      <c r="O33" s="22">
        <v>0</v>
      </c>
      <c r="P33" s="96">
        <v>0</v>
      </c>
      <c r="Q33" s="96">
        <v>0</v>
      </c>
      <c r="R33" s="22">
        <v>0.94399999999999995</v>
      </c>
      <c r="S33" s="22">
        <v>-0.94399999999999995</v>
      </c>
      <c r="T33" s="22">
        <v>-100</v>
      </c>
      <c r="U33" s="22"/>
      <c r="V33" s="22"/>
      <c r="W33" s="47"/>
    </row>
    <row r="34" spans="1:23" s="16" customFormat="1" hidden="1" outlineLevel="1" x14ac:dyDescent="0.2">
      <c r="A34" s="20"/>
      <c r="B34" s="24" t="s">
        <v>48</v>
      </c>
      <c r="C34" s="22"/>
      <c r="D34" s="22">
        <v>0.70799999999999996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0.70799999999999996</v>
      </c>
      <c r="M34" s="22">
        <v>0</v>
      </c>
      <c r="N34" s="22">
        <v>0</v>
      </c>
      <c r="O34" s="22">
        <v>0</v>
      </c>
      <c r="P34" s="96">
        <v>0</v>
      </c>
      <c r="Q34" s="96">
        <v>0</v>
      </c>
      <c r="R34" s="22">
        <v>0.70799999999999996</v>
      </c>
      <c r="S34" s="22">
        <v>-0.70799999999999996</v>
      </c>
      <c r="T34" s="22">
        <v>-100</v>
      </c>
      <c r="U34" s="22"/>
      <c r="V34" s="22"/>
      <c r="W34" s="47"/>
    </row>
    <row r="35" spans="1:23" s="16" customFormat="1" ht="22.5" hidden="1" outlineLevel="1" x14ac:dyDescent="0.2">
      <c r="A35" s="20"/>
      <c r="B35" s="24" t="s">
        <v>49</v>
      </c>
      <c r="C35" s="22"/>
      <c r="D35" s="22">
        <v>5.782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5.782</v>
      </c>
      <c r="M35" s="22">
        <v>0</v>
      </c>
      <c r="N35" s="22">
        <v>0</v>
      </c>
      <c r="O35" s="22">
        <v>0</v>
      </c>
      <c r="P35" s="96">
        <v>0</v>
      </c>
      <c r="Q35" s="96">
        <v>0</v>
      </c>
      <c r="R35" s="22">
        <v>5.782</v>
      </c>
      <c r="S35" s="22">
        <v>-5.782</v>
      </c>
      <c r="T35" s="22">
        <v>-100</v>
      </c>
      <c r="U35" s="22"/>
      <c r="V35" s="22"/>
      <c r="W35" s="47"/>
    </row>
    <row r="36" spans="1:23" s="16" customFormat="1" hidden="1" outlineLevel="1" x14ac:dyDescent="0.2">
      <c r="A36" s="20"/>
      <c r="B36" s="24" t="s">
        <v>50</v>
      </c>
      <c r="C36" s="22"/>
      <c r="D36" s="22">
        <v>3.54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3.54</v>
      </c>
      <c r="M36" s="22">
        <v>0</v>
      </c>
      <c r="N36" s="22">
        <v>0</v>
      </c>
      <c r="O36" s="22">
        <v>0</v>
      </c>
      <c r="P36" s="96">
        <v>0</v>
      </c>
      <c r="Q36" s="96">
        <v>0</v>
      </c>
      <c r="R36" s="22">
        <v>3.54</v>
      </c>
      <c r="S36" s="22">
        <v>-3.54</v>
      </c>
      <c r="T36" s="22">
        <v>-100</v>
      </c>
      <c r="U36" s="22"/>
      <c r="V36" s="22"/>
      <c r="W36" s="47"/>
    </row>
    <row r="37" spans="1:23" s="16" customFormat="1" hidden="1" outlineLevel="1" x14ac:dyDescent="0.2">
      <c r="A37" s="20"/>
      <c r="B37" s="24" t="s">
        <v>51</v>
      </c>
      <c r="C37" s="22"/>
      <c r="D37" s="22">
        <v>0</v>
      </c>
      <c r="E37" s="22">
        <v>0.31731407140000006</v>
      </c>
      <c r="F37" s="22">
        <v>0</v>
      </c>
      <c r="G37" s="22">
        <v>0.31730199999999997</v>
      </c>
      <c r="H37" s="22">
        <v>0</v>
      </c>
      <c r="I37" s="22">
        <v>1.2071400000065456E-5</v>
      </c>
      <c r="J37" s="22">
        <v>0</v>
      </c>
      <c r="K37" s="22">
        <v>0</v>
      </c>
      <c r="L37" s="22">
        <v>0</v>
      </c>
      <c r="M37" s="22">
        <v>0</v>
      </c>
      <c r="N37" s="22">
        <v>0.31731407140000006</v>
      </c>
      <c r="O37" s="22">
        <v>0</v>
      </c>
      <c r="P37" s="96">
        <v>1.1531521443999999</v>
      </c>
      <c r="Q37" s="96">
        <v>0.83583807300000001</v>
      </c>
      <c r="R37" s="22">
        <v>-0.31731407140000006</v>
      </c>
      <c r="S37" s="22">
        <v>0.31731407140000006</v>
      </c>
      <c r="T37" s="22">
        <v>0</v>
      </c>
      <c r="U37" s="22"/>
      <c r="V37" s="22"/>
      <c r="W37" s="47"/>
    </row>
    <row r="38" spans="1:23" s="16" customFormat="1" hidden="1" outlineLevel="1" x14ac:dyDescent="0.2">
      <c r="A38" s="20"/>
      <c r="B38" s="24" t="s">
        <v>52</v>
      </c>
      <c r="C38" s="22"/>
      <c r="D38" s="22">
        <v>0</v>
      </c>
      <c r="E38" s="22">
        <v>0.43194494719999998</v>
      </c>
      <c r="F38" s="22">
        <v>0</v>
      </c>
      <c r="G38" s="25">
        <v>0.43258800000000003</v>
      </c>
      <c r="H38" s="22">
        <v>0</v>
      </c>
      <c r="I38" s="22">
        <v>-6.4305280000004567E-4</v>
      </c>
      <c r="J38" s="22">
        <v>0</v>
      </c>
      <c r="K38" s="22">
        <v>0</v>
      </c>
      <c r="L38" s="22">
        <v>0</v>
      </c>
      <c r="M38" s="22">
        <v>0</v>
      </c>
      <c r="N38" s="22">
        <v>0.43194494719999998</v>
      </c>
      <c r="O38" s="22">
        <v>0</v>
      </c>
      <c r="P38" s="96">
        <v>0</v>
      </c>
      <c r="Q38" s="96">
        <v>-0.43194494719999998</v>
      </c>
      <c r="R38" s="22">
        <v>-0.43194494719999998</v>
      </c>
      <c r="S38" s="22">
        <v>0.43194494719999998</v>
      </c>
      <c r="T38" s="22">
        <v>0</v>
      </c>
      <c r="U38" s="22"/>
      <c r="V38" s="22"/>
      <c r="W38" s="47"/>
    </row>
    <row r="39" spans="1:23" s="16" customFormat="1" ht="33.75" hidden="1" outlineLevel="1" x14ac:dyDescent="0.2">
      <c r="A39" s="20"/>
      <c r="B39" s="24" t="s">
        <v>238</v>
      </c>
      <c r="C39" s="22"/>
      <c r="D39" s="22">
        <v>0</v>
      </c>
      <c r="E39" s="22">
        <v>0.23780476279999999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0.23780476279999999</v>
      </c>
      <c r="N39" s="22">
        <v>0.23780476279999999</v>
      </c>
      <c r="O39" s="22">
        <v>0.23780476279999999</v>
      </c>
      <c r="P39" s="96">
        <v>0</v>
      </c>
      <c r="Q39" s="96">
        <v>0</v>
      </c>
      <c r="R39" s="22">
        <v>-0.23780476279999999</v>
      </c>
      <c r="S39" s="22">
        <v>0.23780476279999999</v>
      </c>
      <c r="T39" s="22">
        <v>0</v>
      </c>
      <c r="U39" s="22"/>
      <c r="V39" s="22"/>
      <c r="W39" s="47"/>
    </row>
    <row r="40" spans="1:23" s="16" customFormat="1" hidden="1" outlineLevel="1" x14ac:dyDescent="0.2">
      <c r="A40" s="20"/>
      <c r="B40" s="24" t="s">
        <v>239</v>
      </c>
      <c r="C40" s="22"/>
      <c r="D40" s="22">
        <v>0</v>
      </c>
      <c r="E40" s="22">
        <v>3.3303139999999995E-2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3.3303139999999995E-2</v>
      </c>
      <c r="N40" s="22">
        <v>3.3303139999999995E-2</v>
      </c>
      <c r="O40" s="22">
        <v>3.3303139999999995E-2</v>
      </c>
      <c r="P40" s="96">
        <v>0</v>
      </c>
      <c r="Q40" s="96">
        <v>0</v>
      </c>
      <c r="R40" s="22">
        <v>-3.3303139999999995E-2</v>
      </c>
      <c r="S40" s="22">
        <v>3.3303139999999995E-2</v>
      </c>
      <c r="T40" s="22">
        <v>0</v>
      </c>
      <c r="U40" s="22"/>
      <c r="V40" s="22"/>
      <c r="W40" s="47"/>
    </row>
    <row r="41" spans="1:23" s="19" customFormat="1" ht="10.5" collapsed="1" x14ac:dyDescent="0.2">
      <c r="A41" s="13" t="s">
        <v>53</v>
      </c>
      <c r="B41" s="18" t="s">
        <v>54</v>
      </c>
      <c r="C41" s="44"/>
      <c r="D41" s="44">
        <v>3.8940000000000001</v>
      </c>
      <c r="E41" s="44">
        <v>1.5613395969999999</v>
      </c>
      <c r="F41" s="44">
        <v>0.46492</v>
      </c>
      <c r="G41" s="55">
        <v>6.4427999999999999E-2</v>
      </c>
      <c r="H41" s="55">
        <v>0.24307999999999994</v>
      </c>
      <c r="I41" s="55">
        <v>1.4969115969999998</v>
      </c>
      <c r="J41" s="55">
        <v>0.57584000000000013</v>
      </c>
      <c r="K41" s="55">
        <v>2.3744894939170535E-16</v>
      </c>
      <c r="L41" s="55">
        <v>2.6101599999999996</v>
      </c>
      <c r="M41" s="55">
        <v>0</v>
      </c>
      <c r="N41" s="44">
        <v>1.5613395969999999</v>
      </c>
      <c r="O41" s="44">
        <v>0</v>
      </c>
      <c r="P41" s="95">
        <v>1.5613395969999997</v>
      </c>
      <c r="Q41" s="95">
        <v>0</v>
      </c>
      <c r="R41" s="44">
        <v>2.3326604029999998</v>
      </c>
      <c r="S41" s="55">
        <v>-2.3326604030000002</v>
      </c>
      <c r="T41" s="55">
        <v>-59.903965151515152</v>
      </c>
      <c r="U41" s="44"/>
      <c r="V41" s="44"/>
      <c r="W41" s="46"/>
    </row>
    <row r="42" spans="1:23" s="16" customFormat="1" ht="22.5" hidden="1" outlineLevel="1" x14ac:dyDescent="0.2">
      <c r="A42" s="20"/>
      <c r="B42" s="24" t="s">
        <v>55</v>
      </c>
      <c r="C42" s="22"/>
      <c r="D42" s="22">
        <v>0.47199999999999998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0.47199999999999998</v>
      </c>
      <c r="M42" s="22">
        <v>0</v>
      </c>
      <c r="N42" s="22">
        <v>0</v>
      </c>
      <c r="O42" s="22">
        <v>0</v>
      </c>
      <c r="P42" s="96">
        <v>0</v>
      </c>
      <c r="Q42" s="96">
        <v>0</v>
      </c>
      <c r="R42" s="22">
        <v>0.47199999999999998</v>
      </c>
      <c r="S42" s="22">
        <v>-0.47199999999999998</v>
      </c>
      <c r="T42" s="22">
        <v>-100</v>
      </c>
      <c r="U42" s="22"/>
      <c r="V42" s="22"/>
      <c r="W42" s="47"/>
    </row>
    <row r="43" spans="1:23" s="16" customFormat="1" ht="22.5" hidden="1" outlineLevel="1" x14ac:dyDescent="0.2">
      <c r="A43" s="20"/>
      <c r="B43" s="24" t="s">
        <v>56</v>
      </c>
      <c r="C43" s="22"/>
      <c r="D43" s="22">
        <v>0.94399999999999995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0.94399999999999995</v>
      </c>
      <c r="M43" s="22">
        <v>0</v>
      </c>
      <c r="N43" s="22">
        <v>0</v>
      </c>
      <c r="O43" s="22">
        <v>0</v>
      </c>
      <c r="P43" s="96">
        <v>0</v>
      </c>
      <c r="Q43" s="96">
        <v>0</v>
      </c>
      <c r="R43" s="22">
        <v>0.94399999999999995</v>
      </c>
      <c r="S43" s="22">
        <v>-0.94399999999999995</v>
      </c>
      <c r="T43" s="22">
        <v>-100</v>
      </c>
      <c r="U43" s="22"/>
      <c r="V43" s="22"/>
      <c r="W43" s="47"/>
    </row>
    <row r="44" spans="1:23" s="16" customFormat="1" ht="22.5" hidden="1" outlineLevel="1" x14ac:dyDescent="0.2">
      <c r="A44" s="20"/>
      <c r="B44" s="24" t="s">
        <v>57</v>
      </c>
      <c r="C44" s="22"/>
      <c r="D44" s="22">
        <v>0.47199999999999998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0.47199999999999998</v>
      </c>
      <c r="M44" s="22">
        <v>0</v>
      </c>
      <c r="N44" s="22">
        <v>0</v>
      </c>
      <c r="O44" s="22">
        <v>0</v>
      </c>
      <c r="P44" s="96">
        <v>0</v>
      </c>
      <c r="Q44" s="96">
        <v>0</v>
      </c>
      <c r="R44" s="22">
        <v>0.47199999999999998</v>
      </c>
      <c r="S44" s="22">
        <v>-0.47199999999999998</v>
      </c>
      <c r="T44" s="22">
        <v>-100</v>
      </c>
      <c r="U44" s="22"/>
      <c r="V44" s="22"/>
      <c r="W44" s="47"/>
    </row>
    <row r="45" spans="1:23" s="16" customFormat="1" ht="22.5" hidden="1" outlineLevel="1" x14ac:dyDescent="0.2">
      <c r="A45" s="20"/>
      <c r="B45" s="24" t="s">
        <v>58</v>
      </c>
      <c r="C45" s="22"/>
      <c r="D45" s="22">
        <v>0.47199999999999998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0.47199999999999998</v>
      </c>
      <c r="M45" s="22">
        <v>0</v>
      </c>
      <c r="N45" s="22">
        <v>0</v>
      </c>
      <c r="O45" s="22">
        <v>0</v>
      </c>
      <c r="P45" s="96">
        <v>0</v>
      </c>
      <c r="Q45" s="96">
        <v>0</v>
      </c>
      <c r="R45" s="22">
        <v>0.47199999999999998</v>
      </c>
      <c r="S45" s="22">
        <v>-0.47199999999999998</v>
      </c>
      <c r="T45" s="22">
        <v>-100</v>
      </c>
      <c r="U45" s="22"/>
      <c r="V45" s="22"/>
      <c r="W45" s="47"/>
    </row>
    <row r="46" spans="1:23" s="16" customFormat="1" hidden="1" outlineLevel="1" x14ac:dyDescent="0.2">
      <c r="A46" s="20"/>
      <c r="B46" s="24" t="s">
        <v>59</v>
      </c>
      <c r="C46" s="22"/>
      <c r="D46" s="22">
        <v>0.23599999999999999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0.23599999999999999</v>
      </c>
      <c r="M46" s="22">
        <v>0</v>
      </c>
      <c r="N46" s="22">
        <v>0</v>
      </c>
      <c r="O46" s="22">
        <v>0</v>
      </c>
      <c r="P46" s="96">
        <v>0</v>
      </c>
      <c r="Q46" s="96">
        <v>0</v>
      </c>
      <c r="R46" s="22">
        <v>0.23599999999999999</v>
      </c>
      <c r="S46" s="22">
        <v>-0.23599999999999999</v>
      </c>
      <c r="T46" s="22">
        <v>-100</v>
      </c>
      <c r="U46" s="22"/>
      <c r="V46" s="22"/>
      <c r="W46" s="47"/>
    </row>
    <row r="47" spans="1:23" s="16" customFormat="1" hidden="1" outlineLevel="1" x14ac:dyDescent="0.2">
      <c r="A47" s="20"/>
      <c r="B47" s="24" t="s">
        <v>60</v>
      </c>
      <c r="C47" s="22"/>
      <c r="D47" s="22">
        <v>0.70799999999999996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0.70799999999999996</v>
      </c>
      <c r="M47" s="22">
        <v>0</v>
      </c>
      <c r="N47" s="22">
        <v>0</v>
      </c>
      <c r="O47" s="22">
        <v>0</v>
      </c>
      <c r="P47" s="96">
        <v>0</v>
      </c>
      <c r="Q47" s="96">
        <v>0</v>
      </c>
      <c r="R47" s="22">
        <v>0.70799999999999996</v>
      </c>
      <c r="S47" s="22">
        <v>-0.70799999999999996</v>
      </c>
      <c r="T47" s="22">
        <v>-100</v>
      </c>
      <c r="U47" s="22"/>
      <c r="V47" s="22"/>
      <c r="W47" s="47"/>
    </row>
    <row r="48" spans="1:23" s="16" customFormat="1" hidden="1" outlineLevel="1" x14ac:dyDescent="0.2">
      <c r="A48" s="20"/>
      <c r="B48" s="24" t="s">
        <v>61</v>
      </c>
      <c r="C48" s="22"/>
      <c r="D48" s="22">
        <v>0.59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0.59</v>
      </c>
      <c r="M48" s="22">
        <v>0</v>
      </c>
      <c r="N48" s="22">
        <v>0</v>
      </c>
      <c r="O48" s="22">
        <v>0</v>
      </c>
      <c r="P48" s="96">
        <v>0</v>
      </c>
      <c r="Q48" s="96">
        <v>0</v>
      </c>
      <c r="R48" s="22">
        <v>0.59</v>
      </c>
      <c r="S48" s="22">
        <v>-0.59</v>
      </c>
      <c r="T48" s="22">
        <v>-100</v>
      </c>
      <c r="U48" s="22"/>
      <c r="V48" s="22"/>
      <c r="W48" s="47"/>
    </row>
    <row r="49" spans="1:23" s="16" customFormat="1" hidden="1" outlineLevel="1" x14ac:dyDescent="0.2">
      <c r="A49" s="20"/>
      <c r="B49" s="24" t="s">
        <v>62</v>
      </c>
      <c r="C49" s="22"/>
      <c r="D49" s="22">
        <v>0</v>
      </c>
      <c r="E49" s="22">
        <v>0.22475723139999998</v>
      </c>
      <c r="F49" s="22">
        <v>0</v>
      </c>
      <c r="G49" s="22">
        <v>6.4427999999999999E-2</v>
      </c>
      <c r="H49" s="22">
        <v>0</v>
      </c>
      <c r="I49" s="22">
        <v>0.16032923139999997</v>
      </c>
      <c r="J49" s="22">
        <v>0</v>
      </c>
      <c r="K49" s="22">
        <v>0</v>
      </c>
      <c r="L49" s="22">
        <v>0</v>
      </c>
      <c r="M49" s="22">
        <v>0</v>
      </c>
      <c r="N49" s="22">
        <v>0.22475723139999998</v>
      </c>
      <c r="O49" s="22">
        <v>0</v>
      </c>
      <c r="P49" s="96">
        <v>0.22475723140000001</v>
      </c>
      <c r="Q49" s="96">
        <v>0</v>
      </c>
      <c r="R49" s="22">
        <v>-0.22475723139999998</v>
      </c>
      <c r="S49" s="22">
        <v>0.22475723139999998</v>
      </c>
      <c r="T49" s="22">
        <v>0</v>
      </c>
      <c r="U49" s="22"/>
      <c r="V49" s="22"/>
      <c r="W49" s="47"/>
    </row>
    <row r="50" spans="1:23" s="16" customFormat="1" hidden="1" outlineLevel="1" x14ac:dyDescent="0.2">
      <c r="A50" s="20"/>
      <c r="B50" s="24" t="s">
        <v>63</v>
      </c>
      <c r="C50" s="22"/>
      <c r="D50" s="22">
        <v>0</v>
      </c>
      <c r="E50" s="22">
        <v>1.3365823655999998</v>
      </c>
      <c r="F50" s="22">
        <v>0</v>
      </c>
      <c r="G50" s="22">
        <v>0</v>
      </c>
      <c r="H50" s="22">
        <v>0</v>
      </c>
      <c r="I50" s="22">
        <v>1.3365823655999998</v>
      </c>
      <c r="J50" s="22">
        <v>0</v>
      </c>
      <c r="K50" s="22">
        <v>0</v>
      </c>
      <c r="L50" s="22">
        <v>0</v>
      </c>
      <c r="M50" s="22">
        <v>0</v>
      </c>
      <c r="N50" s="22">
        <v>1.3365823655999998</v>
      </c>
      <c r="O50" s="22">
        <v>0</v>
      </c>
      <c r="P50" s="96">
        <v>1.3365823655999998</v>
      </c>
      <c r="Q50" s="96">
        <v>0</v>
      </c>
      <c r="R50" s="22">
        <v>-1.3365823655999998</v>
      </c>
      <c r="S50" s="22">
        <v>1.3365823655999998</v>
      </c>
      <c r="T50" s="22">
        <v>0</v>
      </c>
      <c r="U50" s="22"/>
      <c r="V50" s="22"/>
      <c r="W50" s="47"/>
    </row>
    <row r="51" spans="1:23" s="19" customFormat="1" ht="10.5" collapsed="1" x14ac:dyDescent="0.2">
      <c r="A51" s="13" t="s">
        <v>64</v>
      </c>
      <c r="B51" s="18" t="s">
        <v>65</v>
      </c>
      <c r="C51" s="44"/>
      <c r="D51" s="44">
        <v>5.31</v>
      </c>
      <c r="E51" s="44">
        <v>0.58469805939999986</v>
      </c>
      <c r="F51" s="44">
        <v>0.54161999999999999</v>
      </c>
      <c r="G51" s="55">
        <v>0.58468999999999993</v>
      </c>
      <c r="H51" s="55">
        <v>0.63837999999999984</v>
      </c>
      <c r="I51" s="55">
        <v>8.0593999999500889E-6</v>
      </c>
      <c r="J51" s="55">
        <v>0.78587999999999991</v>
      </c>
      <c r="K51" s="55">
        <v>0</v>
      </c>
      <c r="L51" s="55">
        <v>3.3441200000000002</v>
      </c>
      <c r="M51" s="55">
        <v>0</v>
      </c>
      <c r="N51" s="44">
        <v>0.58469805939999986</v>
      </c>
      <c r="O51" s="44">
        <v>0</v>
      </c>
      <c r="P51" s="95">
        <v>0.58469805939999997</v>
      </c>
      <c r="Q51" s="95">
        <v>0</v>
      </c>
      <c r="R51" s="44">
        <v>4.7253019405999996</v>
      </c>
      <c r="S51" s="44">
        <v>-4.7253019405999996</v>
      </c>
      <c r="T51" s="44">
        <v>-88.988737111111107</v>
      </c>
      <c r="U51" s="44"/>
      <c r="V51" s="44"/>
      <c r="W51" s="46"/>
    </row>
    <row r="52" spans="1:23" s="19" customFormat="1" hidden="1" outlineLevel="1" x14ac:dyDescent="0.2">
      <c r="A52" s="13"/>
      <c r="B52" s="24" t="s">
        <v>66</v>
      </c>
      <c r="C52" s="44"/>
      <c r="D52" s="22">
        <v>5.31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5.31</v>
      </c>
      <c r="M52" s="22">
        <v>0</v>
      </c>
      <c r="N52" s="44">
        <v>0</v>
      </c>
      <c r="O52" s="44">
        <v>0</v>
      </c>
      <c r="P52" s="95">
        <v>0</v>
      </c>
      <c r="Q52" s="95">
        <v>0</v>
      </c>
      <c r="R52" s="44">
        <v>5.31</v>
      </c>
      <c r="S52" s="44">
        <v>-5.31</v>
      </c>
      <c r="T52" s="44">
        <v>-100</v>
      </c>
      <c r="U52" s="44"/>
      <c r="V52" s="44"/>
      <c r="W52" s="46"/>
    </row>
    <row r="53" spans="1:23" s="19" customFormat="1" ht="0.75" hidden="1" customHeight="1" outlineLevel="1" x14ac:dyDescent="0.2">
      <c r="A53" s="13"/>
      <c r="B53" s="24" t="s">
        <v>67</v>
      </c>
      <c r="C53" s="44"/>
      <c r="D53" s="22">
        <v>0</v>
      </c>
      <c r="E53" s="22">
        <v>0.58469805939999986</v>
      </c>
      <c r="F53" s="22">
        <v>0</v>
      </c>
      <c r="G53" s="22">
        <v>0.58468999999999993</v>
      </c>
      <c r="H53" s="22">
        <v>0</v>
      </c>
      <c r="I53" s="22">
        <v>8.0593999999500889E-6</v>
      </c>
      <c r="J53" s="22">
        <v>0</v>
      </c>
      <c r="K53" s="22">
        <v>0</v>
      </c>
      <c r="L53" s="22">
        <v>0</v>
      </c>
      <c r="M53" s="22">
        <v>0</v>
      </c>
      <c r="N53" s="44">
        <v>0.58469805939999986</v>
      </c>
      <c r="O53" s="44">
        <v>0</v>
      </c>
      <c r="P53" s="95">
        <v>0.58469805939999997</v>
      </c>
      <c r="Q53" s="95">
        <v>0</v>
      </c>
      <c r="R53" s="44">
        <v>-0.58469805939999986</v>
      </c>
      <c r="S53" s="44">
        <v>0.58469805939999986</v>
      </c>
      <c r="T53" s="44">
        <v>0</v>
      </c>
      <c r="U53" s="44"/>
      <c r="V53" s="44"/>
      <c r="W53" s="46"/>
    </row>
    <row r="54" spans="1:23" s="19" customFormat="1" ht="10.5" collapsed="1" x14ac:dyDescent="0.2">
      <c r="A54" s="13" t="s">
        <v>68</v>
      </c>
      <c r="B54" s="18" t="s">
        <v>69</v>
      </c>
      <c r="C54" s="44"/>
      <c r="D54" s="44">
        <v>41.181999999999995</v>
      </c>
      <c r="E54" s="44">
        <v>0</v>
      </c>
      <c r="F54" s="44">
        <v>2.3895</v>
      </c>
      <c r="G54" s="44">
        <v>0</v>
      </c>
      <c r="H54" s="44">
        <v>0.67850000000000021</v>
      </c>
      <c r="I54" s="55">
        <v>0</v>
      </c>
      <c r="J54" s="55">
        <v>6.0935199999999989</v>
      </c>
      <c r="K54" s="55">
        <v>0</v>
      </c>
      <c r="L54" s="55">
        <v>32.020479999999999</v>
      </c>
      <c r="M54" s="55">
        <v>0</v>
      </c>
      <c r="N54" s="44">
        <v>0</v>
      </c>
      <c r="O54" s="44">
        <v>0</v>
      </c>
      <c r="P54" s="95">
        <v>0</v>
      </c>
      <c r="Q54" s="95">
        <v>0</v>
      </c>
      <c r="R54" s="44">
        <v>41.181999999999995</v>
      </c>
      <c r="S54" s="44">
        <v>-41.181999999999995</v>
      </c>
      <c r="T54" s="44">
        <v>-100</v>
      </c>
      <c r="U54" s="44"/>
      <c r="V54" s="44"/>
      <c r="W54" s="46"/>
    </row>
    <row r="55" spans="1:23" s="16" customFormat="1" hidden="1" outlineLevel="1" x14ac:dyDescent="0.2">
      <c r="A55" s="20"/>
      <c r="B55" s="24" t="s">
        <v>70</v>
      </c>
      <c r="C55" s="22"/>
      <c r="D55" s="22">
        <v>4.13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4.13</v>
      </c>
      <c r="M55" s="22">
        <v>0</v>
      </c>
      <c r="N55" s="22">
        <v>0</v>
      </c>
      <c r="O55" s="22">
        <v>0</v>
      </c>
      <c r="P55" s="96">
        <v>0</v>
      </c>
      <c r="Q55" s="96">
        <v>0</v>
      </c>
      <c r="R55" s="22">
        <v>4.13</v>
      </c>
      <c r="S55" s="22">
        <v>-4.13</v>
      </c>
      <c r="T55" s="22">
        <v>-100</v>
      </c>
      <c r="U55" s="22"/>
      <c r="V55" s="22"/>
      <c r="W55" s="47"/>
    </row>
    <row r="56" spans="1:23" s="16" customFormat="1" hidden="1" outlineLevel="1" x14ac:dyDescent="0.2">
      <c r="A56" s="20"/>
      <c r="B56" s="24" t="s">
        <v>71</v>
      </c>
      <c r="C56" s="22"/>
      <c r="D56" s="22">
        <v>0.64900000000000002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0.64900000000000002</v>
      </c>
      <c r="M56" s="22">
        <v>0</v>
      </c>
      <c r="N56" s="22">
        <v>0</v>
      </c>
      <c r="O56" s="22">
        <v>0</v>
      </c>
      <c r="P56" s="96">
        <v>0</v>
      </c>
      <c r="Q56" s="96">
        <v>0</v>
      </c>
      <c r="R56" s="22">
        <v>0.64900000000000002</v>
      </c>
      <c r="S56" s="22">
        <v>-0.64900000000000002</v>
      </c>
      <c r="T56" s="22">
        <v>-100</v>
      </c>
      <c r="U56" s="22"/>
      <c r="V56" s="22"/>
      <c r="W56" s="47"/>
    </row>
    <row r="57" spans="1:23" s="16" customFormat="1" hidden="1" outlineLevel="1" x14ac:dyDescent="0.2">
      <c r="A57" s="20"/>
      <c r="B57" s="24" t="s">
        <v>72</v>
      </c>
      <c r="C57" s="22"/>
      <c r="D57" s="22">
        <v>0.35399999999999998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0.35399999999999998</v>
      </c>
      <c r="M57" s="22">
        <v>0</v>
      </c>
      <c r="N57" s="22">
        <v>0</v>
      </c>
      <c r="O57" s="22">
        <v>0</v>
      </c>
      <c r="P57" s="96">
        <v>0</v>
      </c>
      <c r="Q57" s="96">
        <v>0</v>
      </c>
      <c r="R57" s="22">
        <v>0.35399999999999998</v>
      </c>
      <c r="S57" s="22">
        <v>-0.35399999999999998</v>
      </c>
      <c r="T57" s="22">
        <v>-100</v>
      </c>
      <c r="U57" s="22"/>
      <c r="V57" s="22"/>
      <c r="W57" s="47"/>
    </row>
    <row r="58" spans="1:23" s="16" customFormat="1" hidden="1" outlineLevel="1" x14ac:dyDescent="0.2">
      <c r="A58" s="20"/>
      <c r="B58" s="24" t="s">
        <v>73</v>
      </c>
      <c r="C58" s="22"/>
      <c r="D58" s="22">
        <v>0.64900000000000002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0.64900000000000002</v>
      </c>
      <c r="M58" s="22">
        <v>0</v>
      </c>
      <c r="N58" s="22">
        <v>0</v>
      </c>
      <c r="O58" s="22">
        <v>0</v>
      </c>
      <c r="P58" s="96">
        <v>0</v>
      </c>
      <c r="Q58" s="96">
        <v>0</v>
      </c>
      <c r="R58" s="22">
        <v>0.64900000000000002</v>
      </c>
      <c r="S58" s="22">
        <v>-0.64900000000000002</v>
      </c>
      <c r="T58" s="22">
        <v>-100</v>
      </c>
      <c r="U58" s="22"/>
      <c r="V58" s="22"/>
      <c r="W58" s="47"/>
    </row>
    <row r="59" spans="1:23" s="16" customFormat="1" hidden="1" outlineLevel="1" x14ac:dyDescent="0.2">
      <c r="A59" s="20"/>
      <c r="B59" s="24" t="s">
        <v>74</v>
      </c>
      <c r="C59" s="22"/>
      <c r="D59" s="22">
        <v>0.70799999999999996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0.70799999999999996</v>
      </c>
      <c r="M59" s="22">
        <v>0</v>
      </c>
      <c r="N59" s="22">
        <v>0</v>
      </c>
      <c r="O59" s="22">
        <v>0</v>
      </c>
      <c r="P59" s="96">
        <v>0</v>
      </c>
      <c r="Q59" s="96">
        <v>0</v>
      </c>
      <c r="R59" s="22">
        <v>0.70799999999999996</v>
      </c>
      <c r="S59" s="22">
        <v>-0.70799999999999996</v>
      </c>
      <c r="T59" s="22">
        <v>-100</v>
      </c>
      <c r="U59" s="22"/>
      <c r="V59" s="22"/>
      <c r="W59" s="47"/>
    </row>
    <row r="60" spans="1:23" s="16" customFormat="1" hidden="1" outlineLevel="1" x14ac:dyDescent="0.2">
      <c r="A60" s="20"/>
      <c r="B60" s="24" t="s">
        <v>75</v>
      </c>
      <c r="C60" s="22"/>
      <c r="D60" s="22">
        <v>0.82599999999999996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0.82599999999999996</v>
      </c>
      <c r="M60" s="22">
        <v>0</v>
      </c>
      <c r="N60" s="22">
        <v>0</v>
      </c>
      <c r="O60" s="22">
        <v>0</v>
      </c>
      <c r="P60" s="96">
        <v>0</v>
      </c>
      <c r="Q60" s="96">
        <v>0</v>
      </c>
      <c r="R60" s="22">
        <v>0.82599999999999996</v>
      </c>
      <c r="S60" s="22">
        <v>-0.82599999999999996</v>
      </c>
      <c r="T60" s="22">
        <v>-100</v>
      </c>
      <c r="U60" s="22"/>
      <c r="V60" s="22"/>
      <c r="W60" s="47"/>
    </row>
    <row r="61" spans="1:23" s="16" customFormat="1" hidden="1" outlineLevel="1" x14ac:dyDescent="0.2">
      <c r="A61" s="20"/>
      <c r="B61" s="24" t="s">
        <v>76</v>
      </c>
      <c r="C61" s="22"/>
      <c r="D61" s="22">
        <v>0.82599999999999996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0.82599999999999996</v>
      </c>
      <c r="M61" s="22">
        <v>0</v>
      </c>
      <c r="N61" s="22">
        <v>0</v>
      </c>
      <c r="O61" s="22">
        <v>0</v>
      </c>
      <c r="P61" s="96">
        <v>0</v>
      </c>
      <c r="Q61" s="96">
        <v>0</v>
      </c>
      <c r="R61" s="22">
        <v>0.82599999999999996</v>
      </c>
      <c r="S61" s="22">
        <v>-0.82599999999999996</v>
      </c>
      <c r="T61" s="22">
        <v>-100</v>
      </c>
      <c r="U61" s="22"/>
      <c r="V61" s="22"/>
      <c r="W61" s="47"/>
    </row>
    <row r="62" spans="1:23" s="16" customFormat="1" hidden="1" outlineLevel="1" x14ac:dyDescent="0.2">
      <c r="A62" s="20"/>
      <c r="B62" s="24" t="s">
        <v>77</v>
      </c>
      <c r="C62" s="22"/>
      <c r="D62" s="22">
        <v>0.29499999999999998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0.29499999999999998</v>
      </c>
      <c r="M62" s="22">
        <v>0</v>
      </c>
      <c r="N62" s="22">
        <v>0</v>
      </c>
      <c r="O62" s="22">
        <v>0</v>
      </c>
      <c r="P62" s="96">
        <v>0</v>
      </c>
      <c r="Q62" s="96">
        <v>0</v>
      </c>
      <c r="R62" s="22">
        <v>0.29499999999999998</v>
      </c>
      <c r="S62" s="22">
        <v>-0.29499999999999998</v>
      </c>
      <c r="T62" s="22">
        <v>-100</v>
      </c>
      <c r="U62" s="22"/>
      <c r="V62" s="22"/>
      <c r="W62" s="47"/>
    </row>
    <row r="63" spans="1:23" s="16" customFormat="1" hidden="1" outlineLevel="1" x14ac:dyDescent="0.2">
      <c r="A63" s="20"/>
      <c r="B63" s="24" t="s">
        <v>78</v>
      </c>
      <c r="C63" s="22"/>
      <c r="D63" s="22">
        <v>0.29499999999999998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0.29499999999999998</v>
      </c>
      <c r="M63" s="22">
        <v>0</v>
      </c>
      <c r="N63" s="22">
        <v>0</v>
      </c>
      <c r="O63" s="22">
        <v>0</v>
      </c>
      <c r="P63" s="96">
        <v>0</v>
      </c>
      <c r="Q63" s="96">
        <v>0</v>
      </c>
      <c r="R63" s="22">
        <v>0.29499999999999998</v>
      </c>
      <c r="S63" s="22">
        <v>-0.29499999999999998</v>
      </c>
      <c r="T63" s="22">
        <v>-100</v>
      </c>
      <c r="U63" s="22"/>
      <c r="V63" s="22"/>
      <c r="W63" s="47"/>
    </row>
    <row r="64" spans="1:23" s="16" customFormat="1" hidden="1" outlineLevel="1" x14ac:dyDescent="0.2">
      <c r="A64" s="20"/>
      <c r="B64" s="24" t="s">
        <v>79</v>
      </c>
      <c r="C64" s="22"/>
      <c r="D64" s="22">
        <v>2.9499999999999997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2.9499999999999997</v>
      </c>
      <c r="M64" s="22">
        <v>0</v>
      </c>
      <c r="N64" s="22">
        <v>0</v>
      </c>
      <c r="O64" s="22">
        <v>0</v>
      </c>
      <c r="P64" s="96">
        <v>0</v>
      </c>
      <c r="Q64" s="96">
        <v>0</v>
      </c>
      <c r="R64" s="22">
        <v>2.9499999999999997</v>
      </c>
      <c r="S64" s="22">
        <v>-2.9499999999999997</v>
      </c>
      <c r="T64" s="22">
        <v>-100</v>
      </c>
      <c r="U64" s="22"/>
      <c r="V64" s="22"/>
      <c r="W64" s="47"/>
    </row>
    <row r="65" spans="1:23" s="16" customFormat="1" hidden="1" outlineLevel="1" x14ac:dyDescent="0.2">
      <c r="A65" s="20"/>
      <c r="B65" s="24" t="s">
        <v>80</v>
      </c>
      <c r="C65" s="22"/>
      <c r="D65" s="22">
        <v>8.85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8.85</v>
      </c>
      <c r="M65" s="22">
        <v>0</v>
      </c>
      <c r="N65" s="22">
        <v>0</v>
      </c>
      <c r="O65" s="22">
        <v>0</v>
      </c>
      <c r="P65" s="96">
        <v>0</v>
      </c>
      <c r="Q65" s="96">
        <v>0</v>
      </c>
      <c r="R65" s="22">
        <v>8.85</v>
      </c>
      <c r="S65" s="22">
        <v>-8.85</v>
      </c>
      <c r="T65" s="22">
        <v>-100</v>
      </c>
      <c r="U65" s="22"/>
      <c r="V65" s="22"/>
      <c r="W65" s="47"/>
    </row>
    <row r="66" spans="1:23" s="16" customFormat="1" hidden="1" outlineLevel="1" x14ac:dyDescent="0.2">
      <c r="A66" s="20"/>
      <c r="B66" s="24" t="s">
        <v>81</v>
      </c>
      <c r="C66" s="22"/>
      <c r="D66" s="22">
        <v>7.5519999999999996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7.5519999999999996</v>
      </c>
      <c r="M66" s="22">
        <v>0</v>
      </c>
      <c r="N66" s="22">
        <v>0</v>
      </c>
      <c r="O66" s="22">
        <v>0</v>
      </c>
      <c r="P66" s="96">
        <v>0</v>
      </c>
      <c r="Q66" s="96">
        <v>0</v>
      </c>
      <c r="R66" s="22">
        <v>7.5519999999999996</v>
      </c>
      <c r="S66" s="22">
        <v>-7.5519999999999996</v>
      </c>
      <c r="T66" s="22">
        <v>-100</v>
      </c>
      <c r="U66" s="22"/>
      <c r="V66" s="22"/>
      <c r="W66" s="47"/>
    </row>
    <row r="67" spans="1:23" s="16" customFormat="1" hidden="1" outlineLevel="1" x14ac:dyDescent="0.2">
      <c r="A67" s="20"/>
      <c r="B67" s="24" t="s">
        <v>82</v>
      </c>
      <c r="C67" s="22"/>
      <c r="D67" s="22">
        <v>3.6579999999999999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3.6579999999999999</v>
      </c>
      <c r="M67" s="22">
        <v>0</v>
      </c>
      <c r="N67" s="22">
        <v>0</v>
      </c>
      <c r="O67" s="22">
        <v>0</v>
      </c>
      <c r="P67" s="96">
        <v>0</v>
      </c>
      <c r="Q67" s="96">
        <v>0</v>
      </c>
      <c r="R67" s="22">
        <v>3.6579999999999999</v>
      </c>
      <c r="S67" s="22">
        <v>-3.6579999999999999</v>
      </c>
      <c r="T67" s="22">
        <v>-100</v>
      </c>
      <c r="U67" s="22"/>
      <c r="V67" s="22"/>
      <c r="W67" s="47"/>
    </row>
    <row r="68" spans="1:23" s="16" customFormat="1" hidden="1" outlineLevel="1" x14ac:dyDescent="0.2">
      <c r="A68" s="89"/>
      <c r="B68" s="27" t="s">
        <v>83</v>
      </c>
      <c r="C68" s="22"/>
      <c r="D68" s="22">
        <v>9.44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9.44</v>
      </c>
      <c r="M68" s="22">
        <v>0</v>
      </c>
      <c r="N68" s="22">
        <v>0</v>
      </c>
      <c r="O68" s="22">
        <v>0</v>
      </c>
      <c r="P68" s="96">
        <v>0</v>
      </c>
      <c r="Q68" s="96">
        <v>0</v>
      </c>
      <c r="R68" s="22">
        <v>9.44</v>
      </c>
      <c r="S68" s="22">
        <v>-9.44</v>
      </c>
      <c r="T68" s="22">
        <v>-100</v>
      </c>
      <c r="U68" s="22"/>
      <c r="V68" s="22"/>
      <c r="W68" s="47"/>
    </row>
    <row r="69" spans="1:23" s="16" customFormat="1" ht="48.75" customHeight="1" collapsed="1" x14ac:dyDescent="0.2">
      <c r="A69" s="13" t="s">
        <v>84</v>
      </c>
      <c r="B69" s="14" t="s">
        <v>85</v>
      </c>
      <c r="C69" s="44"/>
      <c r="D69" s="44">
        <v>8.5017347999999995</v>
      </c>
      <c r="E69" s="44">
        <v>115.04316402400001</v>
      </c>
      <c r="F69" s="44">
        <v>0</v>
      </c>
      <c r="G69" s="44">
        <v>16.698888</v>
      </c>
      <c r="H69" s="44">
        <v>0</v>
      </c>
      <c r="I69" s="44">
        <v>48.068908316399984</v>
      </c>
      <c r="J69" s="44">
        <v>0</v>
      </c>
      <c r="K69" s="44">
        <v>0</v>
      </c>
      <c r="L69" s="44">
        <v>8.5017347999999995</v>
      </c>
      <c r="M69" s="44">
        <v>50.275367707600026</v>
      </c>
      <c r="N69" s="44">
        <v>115.04316402400001</v>
      </c>
      <c r="O69" s="44">
        <v>50.275367707600026</v>
      </c>
      <c r="P69" s="95">
        <v>101.0234770334</v>
      </c>
      <c r="Q69" s="95">
        <v>36.255680717000018</v>
      </c>
      <c r="R69" s="44">
        <v>-106.54142922400001</v>
      </c>
      <c r="S69" s="44">
        <v>106.54142922400001</v>
      </c>
      <c r="T69" s="44">
        <v>1253.172813906169</v>
      </c>
      <c r="U69" s="44"/>
      <c r="V69" s="44"/>
      <c r="W69" s="57" t="s">
        <v>221</v>
      </c>
    </row>
    <row r="70" spans="1:23" s="19" customFormat="1" ht="10.5" x14ac:dyDescent="0.2">
      <c r="A70" s="13" t="s">
        <v>86</v>
      </c>
      <c r="B70" s="18" t="s">
        <v>87</v>
      </c>
      <c r="C70" s="44"/>
      <c r="D70" s="44">
        <v>11.822419999999999</v>
      </c>
      <c r="E70" s="44">
        <v>11.237558085799998</v>
      </c>
      <c r="F70" s="44">
        <v>0</v>
      </c>
      <c r="G70" s="44">
        <v>1.946882</v>
      </c>
      <c r="H70" s="44">
        <v>0.70799999999999996</v>
      </c>
      <c r="I70" s="44">
        <v>4.0095687280000005</v>
      </c>
      <c r="J70" s="44">
        <v>1.7487599999999999</v>
      </c>
      <c r="K70" s="44">
        <v>3.1878513255999992</v>
      </c>
      <c r="L70" s="44">
        <v>9.3656599999999983</v>
      </c>
      <c r="M70" s="44">
        <v>2.0932560321999993</v>
      </c>
      <c r="N70" s="44">
        <v>11.237558085799998</v>
      </c>
      <c r="O70" s="44">
        <v>2.0932560321999993</v>
      </c>
      <c r="P70" s="95">
        <v>11.2375580858</v>
      </c>
      <c r="Q70" s="95">
        <v>2.0932560322000002</v>
      </c>
      <c r="R70" s="44">
        <v>0.58486191419999978</v>
      </c>
      <c r="S70" s="44">
        <v>-0.58486191420000111</v>
      </c>
      <c r="T70" s="44">
        <v>-4.9470574907675484</v>
      </c>
      <c r="U70" s="44"/>
      <c r="V70" s="44"/>
      <c r="W70" s="46"/>
    </row>
    <row r="71" spans="1:23" s="19" customFormat="1" ht="10.5" x14ac:dyDescent="0.2">
      <c r="A71" s="13" t="s">
        <v>88</v>
      </c>
      <c r="B71" s="18" t="s">
        <v>89</v>
      </c>
      <c r="C71" s="44"/>
      <c r="D71" s="44">
        <v>3.9400199999999996</v>
      </c>
      <c r="E71" s="44">
        <v>10.773540195799999</v>
      </c>
      <c r="F71" s="44">
        <v>0</v>
      </c>
      <c r="G71" s="44">
        <v>1.946882</v>
      </c>
      <c r="H71" s="44">
        <v>0.59</v>
      </c>
      <c r="I71" s="44">
        <v>3.6961878326000006</v>
      </c>
      <c r="J71" s="44">
        <v>0.58291999999999999</v>
      </c>
      <c r="K71" s="44">
        <v>3.048056300799999</v>
      </c>
      <c r="L71" s="44">
        <v>2.7670999999999997</v>
      </c>
      <c r="M71" s="44">
        <v>2.0824140623999994</v>
      </c>
      <c r="N71" s="44">
        <v>10.773540195799999</v>
      </c>
      <c r="O71" s="44">
        <v>2.0824140623999994</v>
      </c>
      <c r="P71" s="95">
        <v>10.773540195800001</v>
      </c>
      <c r="Q71" s="95">
        <v>2.0824140624000003</v>
      </c>
      <c r="R71" s="44">
        <v>-6.8335201958000003</v>
      </c>
      <c r="S71" s="44">
        <v>6.8335201957999994</v>
      </c>
      <c r="T71" s="44">
        <v>173.4387184785864</v>
      </c>
      <c r="U71" s="44"/>
      <c r="V71" s="44"/>
      <c r="W71" s="46"/>
    </row>
    <row r="72" spans="1:23" s="16" customFormat="1" ht="22.5" outlineLevel="1" x14ac:dyDescent="0.2">
      <c r="A72" s="20"/>
      <c r="B72" s="24" t="s">
        <v>90</v>
      </c>
      <c r="C72" s="22"/>
      <c r="D72" s="22">
        <v>1.67442</v>
      </c>
      <c r="E72" s="22">
        <v>0.14547199299999999</v>
      </c>
      <c r="F72" s="22">
        <v>0</v>
      </c>
      <c r="G72" s="22">
        <v>0</v>
      </c>
      <c r="H72" s="22">
        <v>0</v>
      </c>
      <c r="I72" s="22">
        <v>5.4988000000000002E-2</v>
      </c>
      <c r="J72" s="22">
        <v>0.24779999999999996</v>
      </c>
      <c r="K72" s="22">
        <v>0</v>
      </c>
      <c r="L72" s="22">
        <v>1.42662</v>
      </c>
      <c r="M72" s="22">
        <v>9.0483992999999985E-2</v>
      </c>
      <c r="N72" s="22">
        <v>0.14547199299999999</v>
      </c>
      <c r="O72" s="22">
        <v>9.0483992999999985E-2</v>
      </c>
      <c r="P72" s="96">
        <v>0.14547199299999999</v>
      </c>
      <c r="Q72" s="96">
        <v>9.0483993000000013E-2</v>
      </c>
      <c r="R72" s="22">
        <v>1.5289480069999999</v>
      </c>
      <c r="S72" s="22">
        <v>-1.5289480070000001</v>
      </c>
      <c r="T72" s="22">
        <v>-91.312096546863984</v>
      </c>
      <c r="U72" s="22"/>
      <c r="V72" s="22"/>
      <c r="W72" s="47"/>
    </row>
    <row r="73" spans="1:23" s="16" customFormat="1" ht="22.5" outlineLevel="1" x14ac:dyDescent="0.2">
      <c r="A73" s="20"/>
      <c r="B73" s="24" t="s">
        <v>91</v>
      </c>
      <c r="C73" s="22"/>
      <c r="D73" s="22">
        <v>2.2655999999999996</v>
      </c>
      <c r="E73" s="22">
        <v>10.628068202799998</v>
      </c>
      <c r="F73" s="22">
        <v>0</v>
      </c>
      <c r="G73" s="22">
        <v>1.946882</v>
      </c>
      <c r="H73" s="22">
        <v>0.59</v>
      </c>
      <c r="I73" s="22">
        <v>3.6411998326000004</v>
      </c>
      <c r="J73" s="22">
        <v>0.33512000000000003</v>
      </c>
      <c r="K73" s="22">
        <v>3.048056300799999</v>
      </c>
      <c r="L73" s="22">
        <v>1.3404799999999997</v>
      </c>
      <c r="M73" s="22">
        <v>1.9919300693999993</v>
      </c>
      <c r="N73" s="22">
        <v>10.628068202799998</v>
      </c>
      <c r="O73" s="22">
        <v>1.9919300693999993</v>
      </c>
      <c r="P73" s="96">
        <v>10.628068202800002</v>
      </c>
      <c r="Q73" s="96">
        <v>1.9919300694000013</v>
      </c>
      <c r="R73" s="22">
        <v>-8.3624682027999988</v>
      </c>
      <c r="S73" s="22">
        <v>8.3624682027999988</v>
      </c>
      <c r="T73" s="22">
        <v>369.10611770833333</v>
      </c>
      <c r="U73" s="22"/>
      <c r="V73" s="22"/>
      <c r="W73" s="47"/>
    </row>
    <row r="74" spans="1:23" s="19" customFormat="1" x14ac:dyDescent="0.2">
      <c r="A74" s="13" t="s">
        <v>92</v>
      </c>
      <c r="B74" s="18" t="s">
        <v>93</v>
      </c>
      <c r="C74" s="44"/>
      <c r="D74" s="44">
        <v>7.8823999999999996</v>
      </c>
      <c r="E74" s="44">
        <v>0.46401788999999999</v>
      </c>
      <c r="F74" s="22">
        <v>0</v>
      </c>
      <c r="G74" s="44">
        <v>0</v>
      </c>
      <c r="H74" s="44">
        <v>0.11799999999999999</v>
      </c>
      <c r="I74" s="44">
        <v>0.31338089539999997</v>
      </c>
      <c r="J74" s="44">
        <v>1.16584</v>
      </c>
      <c r="K74" s="44">
        <v>0.1397950248</v>
      </c>
      <c r="L74" s="44">
        <v>6.5985599999999991</v>
      </c>
      <c r="M74" s="44">
        <v>1.0841969800000031E-2</v>
      </c>
      <c r="N74" s="44">
        <v>0.46401788999999999</v>
      </c>
      <c r="O74" s="44">
        <v>1.0841969800000031E-2</v>
      </c>
      <c r="P74" s="95">
        <v>0.46401788999999999</v>
      </c>
      <c r="Q74" s="95">
        <v>1.0841969800000031E-2</v>
      </c>
      <c r="R74" s="44">
        <v>7.4183821099999996</v>
      </c>
      <c r="S74" s="44">
        <v>-7.4183821099999996</v>
      </c>
      <c r="T74" s="44">
        <v>-94.113241017964071</v>
      </c>
      <c r="U74" s="44"/>
      <c r="V74" s="44"/>
      <c r="W74" s="46"/>
    </row>
    <row r="75" spans="1:23" s="16" customFormat="1" ht="22.5" outlineLevel="1" x14ac:dyDescent="0.2">
      <c r="A75" s="20"/>
      <c r="B75" s="24" t="s">
        <v>94</v>
      </c>
      <c r="C75" s="44"/>
      <c r="D75" s="22">
        <v>2.36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2.36</v>
      </c>
      <c r="M75" s="22">
        <v>0</v>
      </c>
      <c r="N75" s="22">
        <v>0</v>
      </c>
      <c r="O75" s="22">
        <v>0</v>
      </c>
      <c r="P75" s="96">
        <v>0</v>
      </c>
      <c r="Q75" s="96">
        <v>0</v>
      </c>
      <c r="R75" s="22">
        <v>2.36</v>
      </c>
      <c r="S75" s="22">
        <v>-2.36</v>
      </c>
      <c r="T75" s="22">
        <v>-100</v>
      </c>
      <c r="U75" s="22"/>
      <c r="V75" s="22"/>
      <c r="W75" s="47"/>
    </row>
    <row r="76" spans="1:23" s="16" customFormat="1" outlineLevel="1" x14ac:dyDescent="0.2">
      <c r="A76" s="20"/>
      <c r="B76" s="24" t="s">
        <v>95</v>
      </c>
      <c r="C76" s="44"/>
      <c r="D76" s="22">
        <v>0.94399999999999995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0.94399999999999995</v>
      </c>
      <c r="M76" s="22">
        <v>0</v>
      </c>
      <c r="N76" s="22">
        <v>0</v>
      </c>
      <c r="O76" s="22">
        <v>0</v>
      </c>
      <c r="P76" s="96">
        <v>0</v>
      </c>
      <c r="Q76" s="96">
        <v>0</v>
      </c>
      <c r="R76" s="22">
        <v>0.94399999999999995</v>
      </c>
      <c r="S76" s="22">
        <v>-0.94399999999999995</v>
      </c>
      <c r="T76" s="22">
        <v>-100</v>
      </c>
      <c r="U76" s="22"/>
      <c r="V76" s="22"/>
      <c r="W76" s="47"/>
    </row>
    <row r="77" spans="1:23" s="16" customFormat="1" ht="22.5" outlineLevel="1" x14ac:dyDescent="0.2">
      <c r="A77" s="20"/>
      <c r="B77" s="24" t="s">
        <v>96</v>
      </c>
      <c r="C77" s="44"/>
      <c r="D77" s="22">
        <v>1.77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1.77</v>
      </c>
      <c r="M77" s="22">
        <v>0</v>
      </c>
      <c r="N77" s="22">
        <v>0</v>
      </c>
      <c r="O77" s="22">
        <v>0</v>
      </c>
      <c r="P77" s="96">
        <v>0</v>
      </c>
      <c r="Q77" s="96">
        <v>0</v>
      </c>
      <c r="R77" s="22">
        <v>1.77</v>
      </c>
      <c r="S77" s="22">
        <v>-1.77</v>
      </c>
      <c r="T77" s="22">
        <v>-100</v>
      </c>
      <c r="U77" s="22"/>
      <c r="V77" s="22"/>
      <c r="W77" s="47"/>
    </row>
    <row r="78" spans="1:23" s="16" customFormat="1" outlineLevel="1" x14ac:dyDescent="0.2">
      <c r="A78" s="20"/>
      <c r="B78" s="24" t="s">
        <v>97</v>
      </c>
      <c r="C78" s="44"/>
      <c r="D78" s="22">
        <v>1.1563999999999999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1.1563999999999999</v>
      </c>
      <c r="M78" s="22">
        <v>0</v>
      </c>
      <c r="N78" s="22">
        <v>0</v>
      </c>
      <c r="O78" s="22">
        <v>0</v>
      </c>
      <c r="P78" s="96">
        <v>0</v>
      </c>
      <c r="Q78" s="96">
        <v>0</v>
      </c>
      <c r="R78" s="22">
        <v>1.1563999999999999</v>
      </c>
      <c r="S78" s="22">
        <v>-1.1563999999999999</v>
      </c>
      <c r="T78" s="22">
        <v>-100</v>
      </c>
      <c r="U78" s="22"/>
      <c r="V78" s="22"/>
      <c r="W78" s="47"/>
    </row>
    <row r="79" spans="1:23" s="16" customFormat="1" outlineLevel="1" x14ac:dyDescent="0.2">
      <c r="A79" s="20"/>
      <c r="B79" s="24" t="s">
        <v>98</v>
      </c>
      <c r="C79" s="44"/>
      <c r="D79" s="22">
        <v>0.59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0.59</v>
      </c>
      <c r="M79" s="22">
        <v>0</v>
      </c>
      <c r="N79" s="22">
        <v>0</v>
      </c>
      <c r="O79" s="22">
        <v>0</v>
      </c>
      <c r="P79" s="96">
        <v>0</v>
      </c>
      <c r="Q79" s="96">
        <v>0</v>
      </c>
      <c r="R79" s="22">
        <v>0.59</v>
      </c>
      <c r="S79" s="22">
        <v>-0.59</v>
      </c>
      <c r="T79" s="22">
        <v>-100</v>
      </c>
      <c r="U79" s="22"/>
      <c r="V79" s="22"/>
      <c r="W79" s="47"/>
    </row>
    <row r="80" spans="1:23" s="16" customFormat="1" outlineLevel="1" x14ac:dyDescent="0.2">
      <c r="A80" s="20"/>
      <c r="B80" s="24" t="s">
        <v>99</v>
      </c>
      <c r="C80" s="44"/>
      <c r="D80" s="22">
        <v>1.0620000000000001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1.0620000000000001</v>
      </c>
      <c r="M80" s="22">
        <v>0</v>
      </c>
      <c r="N80" s="22">
        <v>0</v>
      </c>
      <c r="O80" s="22">
        <v>0</v>
      </c>
      <c r="P80" s="96">
        <v>0</v>
      </c>
      <c r="Q80" s="96">
        <v>0</v>
      </c>
      <c r="R80" s="22">
        <v>1.0620000000000001</v>
      </c>
      <c r="S80" s="22">
        <v>-1.0620000000000001</v>
      </c>
      <c r="T80" s="22">
        <v>-100</v>
      </c>
      <c r="U80" s="22"/>
      <c r="V80" s="22"/>
      <c r="W80" s="47"/>
    </row>
    <row r="81" spans="1:23" s="19" customFormat="1" x14ac:dyDescent="0.2">
      <c r="A81" s="13" t="s">
        <v>100</v>
      </c>
      <c r="B81" s="18" t="s">
        <v>101</v>
      </c>
      <c r="C81" s="44"/>
      <c r="D81" s="44">
        <v>0</v>
      </c>
      <c r="E81" s="22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22">
        <v>0</v>
      </c>
      <c r="O81" s="44">
        <v>0</v>
      </c>
      <c r="P81" s="95">
        <v>0</v>
      </c>
      <c r="Q81" s="95">
        <v>0</v>
      </c>
      <c r="R81" s="44">
        <v>0</v>
      </c>
      <c r="S81" s="44">
        <v>0</v>
      </c>
      <c r="T81" s="44">
        <v>0</v>
      </c>
      <c r="U81" s="44"/>
      <c r="V81" s="44"/>
      <c r="W81" s="46"/>
    </row>
    <row r="82" spans="1:23" s="19" customFormat="1" ht="21" x14ac:dyDescent="0.2">
      <c r="A82" s="13" t="s">
        <v>102</v>
      </c>
      <c r="B82" s="18" t="s">
        <v>103</v>
      </c>
      <c r="C82" s="44"/>
      <c r="D82" s="44">
        <v>11.739819999999998</v>
      </c>
      <c r="E82" s="44">
        <v>0.69280525799999992</v>
      </c>
      <c r="F82" s="44">
        <v>1.8880000000000001E-2</v>
      </c>
      <c r="G82" s="44">
        <v>0.55459999999999998</v>
      </c>
      <c r="H82" s="44">
        <v>0</v>
      </c>
      <c r="I82" s="44">
        <v>0.17906500000000009</v>
      </c>
      <c r="J82" s="44">
        <v>1.7369599999999998</v>
      </c>
      <c r="K82" s="55">
        <v>-4.0859742000000143E-2</v>
      </c>
      <c r="L82" s="55">
        <v>9.983979999999999</v>
      </c>
      <c r="M82" s="55">
        <v>3.2751579226442116E-17</v>
      </c>
      <c r="N82" s="44">
        <v>0.69280525799999992</v>
      </c>
      <c r="O82" s="44">
        <v>3.2751579226442116E-17</v>
      </c>
      <c r="P82" s="95">
        <v>0.73640022819999995</v>
      </c>
      <c r="Q82" s="95">
        <v>4.3594970200000041E-2</v>
      </c>
      <c r="R82" s="44">
        <v>11.047014741999998</v>
      </c>
      <c r="S82" s="44">
        <v>-11.047014741999998</v>
      </c>
      <c r="T82" s="44">
        <v>-94.098672228364663</v>
      </c>
      <c r="U82" s="44"/>
      <c r="V82" s="44"/>
      <c r="W82" s="46"/>
    </row>
    <row r="83" spans="1:23" s="19" customFormat="1" ht="31.5" x14ac:dyDescent="0.2">
      <c r="A83" s="13" t="s">
        <v>104</v>
      </c>
      <c r="B83" s="18" t="s">
        <v>105</v>
      </c>
      <c r="C83" s="44"/>
      <c r="D83" s="44">
        <v>8.199819999999999</v>
      </c>
      <c r="E83" s="22">
        <v>0.21794539819999997</v>
      </c>
      <c r="F83" s="44">
        <v>1.8880000000000001E-2</v>
      </c>
      <c r="G83" s="44">
        <v>0.55459999999999998</v>
      </c>
      <c r="H83" s="44">
        <v>0</v>
      </c>
      <c r="I83" s="44">
        <v>0.12735740000000009</v>
      </c>
      <c r="J83" s="44">
        <v>1.2130399999999999</v>
      </c>
      <c r="K83" s="55">
        <v>-0.46401200180000007</v>
      </c>
      <c r="L83" s="55">
        <v>6.9679000000000002</v>
      </c>
      <c r="M83" s="55">
        <v>0</v>
      </c>
      <c r="N83" s="44">
        <v>0.21794539819999997</v>
      </c>
      <c r="O83" s="44">
        <v>0</v>
      </c>
      <c r="P83" s="95">
        <v>0.2615403684</v>
      </c>
      <c r="Q83" s="95">
        <v>4.3594970200000006E-2</v>
      </c>
      <c r="R83" s="44">
        <v>7.9818746017999995</v>
      </c>
      <c r="S83" s="44">
        <v>-7.9818746017999986</v>
      </c>
      <c r="T83" s="44">
        <v>-97.342070945459781</v>
      </c>
      <c r="U83" s="44"/>
      <c r="V83" s="44"/>
      <c r="W83" s="46"/>
    </row>
    <row r="84" spans="1:23" s="19" customFormat="1" x14ac:dyDescent="0.2">
      <c r="A84" s="13" t="s">
        <v>106</v>
      </c>
      <c r="B84" s="18" t="s">
        <v>107</v>
      </c>
      <c r="C84" s="44"/>
      <c r="D84" s="44">
        <v>3.54</v>
      </c>
      <c r="E84" s="22">
        <v>0.47485985979999995</v>
      </c>
      <c r="F84" s="44">
        <v>0</v>
      </c>
      <c r="G84" s="44">
        <v>0</v>
      </c>
      <c r="H84" s="44">
        <v>0</v>
      </c>
      <c r="I84" s="44">
        <v>5.1707599999999992E-2</v>
      </c>
      <c r="J84" s="44">
        <v>0.52391999999999994</v>
      </c>
      <c r="K84" s="55">
        <v>0.42315225979999993</v>
      </c>
      <c r="L84" s="55">
        <v>3.0160800000000001</v>
      </c>
      <c r="M84" s="55">
        <v>3.2751579226442116E-17</v>
      </c>
      <c r="N84" s="44">
        <v>0.47485985979999995</v>
      </c>
      <c r="O84" s="44">
        <v>3.2751579226442116E-17</v>
      </c>
      <c r="P84" s="95">
        <v>0.47485985979999995</v>
      </c>
      <c r="Q84" s="95">
        <v>3.2751579226442116E-17</v>
      </c>
      <c r="R84" s="44">
        <v>3.0651401402000005</v>
      </c>
      <c r="S84" s="44">
        <v>-3.0651401402</v>
      </c>
      <c r="T84" s="44">
        <v>-86.585879666666671</v>
      </c>
      <c r="U84" s="44"/>
      <c r="V84" s="44"/>
      <c r="W84" s="46"/>
    </row>
    <row r="85" spans="1:23" s="19" customFormat="1" ht="21" x14ac:dyDescent="0.2">
      <c r="A85" s="13" t="s">
        <v>108</v>
      </c>
      <c r="B85" s="18" t="s">
        <v>109</v>
      </c>
      <c r="C85" s="44"/>
      <c r="D85" s="44">
        <v>9.4753999999999987</v>
      </c>
      <c r="E85" s="44">
        <v>0</v>
      </c>
      <c r="F85" s="22">
        <v>0</v>
      </c>
      <c r="G85" s="44">
        <v>0</v>
      </c>
      <c r="H85" s="44">
        <v>0</v>
      </c>
      <c r="I85" s="55">
        <v>0</v>
      </c>
      <c r="J85" s="55">
        <v>1.4018399999999998</v>
      </c>
      <c r="K85" s="55">
        <v>0</v>
      </c>
      <c r="L85" s="55">
        <v>8.0735599999999987</v>
      </c>
      <c r="M85" s="55">
        <v>0</v>
      </c>
      <c r="N85" s="44">
        <v>0</v>
      </c>
      <c r="O85" s="44">
        <v>0</v>
      </c>
      <c r="P85" s="95">
        <v>0</v>
      </c>
      <c r="Q85" s="95">
        <v>0</v>
      </c>
      <c r="R85" s="44">
        <v>9.4753999999999987</v>
      </c>
      <c r="S85" s="44">
        <v>-9.4753999999999987</v>
      </c>
      <c r="T85" s="44">
        <v>-100</v>
      </c>
      <c r="U85" s="44"/>
      <c r="V85" s="44"/>
      <c r="W85" s="46"/>
    </row>
    <row r="86" spans="1:23" s="16" customFormat="1" x14ac:dyDescent="0.2">
      <c r="A86" s="20"/>
      <c r="B86" s="24" t="s">
        <v>110</v>
      </c>
      <c r="C86" s="22"/>
      <c r="D86" s="22">
        <v>0.70799999999999996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0.70799999999999996</v>
      </c>
      <c r="M86" s="22">
        <v>0</v>
      </c>
      <c r="N86" s="22">
        <v>0</v>
      </c>
      <c r="O86" s="22">
        <v>0</v>
      </c>
      <c r="P86" s="96">
        <v>0</v>
      </c>
      <c r="Q86" s="96">
        <v>0</v>
      </c>
      <c r="R86" s="22">
        <v>0.70799999999999996</v>
      </c>
      <c r="S86" s="22">
        <v>-0.70799999999999996</v>
      </c>
      <c r="T86" s="22">
        <v>-100</v>
      </c>
      <c r="U86" s="22"/>
      <c r="V86" s="22"/>
      <c r="W86" s="47"/>
    </row>
    <row r="87" spans="1:23" s="16" customFormat="1" x14ac:dyDescent="0.2">
      <c r="A87" s="20"/>
      <c r="B87" s="24" t="s">
        <v>111</v>
      </c>
      <c r="C87" s="22"/>
      <c r="D87" s="22">
        <v>0.86139999999999994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0.86139999999999994</v>
      </c>
      <c r="M87" s="22">
        <v>0</v>
      </c>
      <c r="N87" s="22">
        <v>0</v>
      </c>
      <c r="O87" s="22">
        <v>0</v>
      </c>
      <c r="P87" s="96">
        <v>0</v>
      </c>
      <c r="Q87" s="96">
        <v>0</v>
      </c>
      <c r="R87" s="22">
        <v>0.86139999999999994</v>
      </c>
      <c r="S87" s="22">
        <v>-0.86139999999999994</v>
      </c>
      <c r="T87" s="22">
        <v>-100</v>
      </c>
      <c r="U87" s="22"/>
      <c r="V87" s="22"/>
      <c r="W87" s="47"/>
    </row>
    <row r="88" spans="1:23" s="16" customFormat="1" x14ac:dyDescent="0.2">
      <c r="A88" s="20"/>
      <c r="B88" s="24" t="s">
        <v>112</v>
      </c>
      <c r="C88" s="22"/>
      <c r="D88" s="22">
        <v>4.1889999999999992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4.1889999999999992</v>
      </c>
      <c r="M88" s="22">
        <v>0</v>
      </c>
      <c r="N88" s="22">
        <v>0</v>
      </c>
      <c r="O88" s="22">
        <v>0</v>
      </c>
      <c r="P88" s="96">
        <v>0</v>
      </c>
      <c r="Q88" s="96">
        <v>0</v>
      </c>
      <c r="R88" s="22">
        <v>4.1889999999999992</v>
      </c>
      <c r="S88" s="22">
        <v>-4.1889999999999992</v>
      </c>
      <c r="T88" s="22">
        <v>-100</v>
      </c>
      <c r="U88" s="22"/>
      <c r="V88" s="22"/>
      <c r="W88" s="47"/>
    </row>
    <row r="89" spans="1:23" s="16" customFormat="1" x14ac:dyDescent="0.2">
      <c r="A89" s="20"/>
      <c r="B89" s="24" t="s">
        <v>113</v>
      </c>
      <c r="C89" s="22"/>
      <c r="D89" s="22">
        <v>2.7139999999999995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2.7139999999999995</v>
      </c>
      <c r="M89" s="22">
        <v>0</v>
      </c>
      <c r="N89" s="22">
        <v>0</v>
      </c>
      <c r="O89" s="22">
        <v>0</v>
      </c>
      <c r="P89" s="96">
        <v>0</v>
      </c>
      <c r="Q89" s="96">
        <v>0</v>
      </c>
      <c r="R89" s="22">
        <v>2.7139999999999995</v>
      </c>
      <c r="S89" s="22">
        <v>-2.7139999999999995</v>
      </c>
      <c r="T89" s="22">
        <v>-100</v>
      </c>
      <c r="U89" s="22"/>
      <c r="V89" s="22"/>
      <c r="W89" s="47"/>
    </row>
    <row r="90" spans="1:23" s="16" customFormat="1" x14ac:dyDescent="0.2">
      <c r="A90" s="20"/>
      <c r="B90" s="24" t="s">
        <v>114</v>
      </c>
      <c r="C90" s="22"/>
      <c r="D90" s="22">
        <v>1.0029999999999999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1.0029999999999999</v>
      </c>
      <c r="M90" s="22">
        <v>0</v>
      </c>
      <c r="N90" s="22">
        <v>0</v>
      </c>
      <c r="O90" s="22">
        <v>0</v>
      </c>
      <c r="P90" s="96">
        <v>0</v>
      </c>
      <c r="Q90" s="96">
        <v>0</v>
      </c>
      <c r="R90" s="22">
        <v>1.0029999999999999</v>
      </c>
      <c r="S90" s="22">
        <v>-1.0029999999999999</v>
      </c>
      <c r="T90" s="22">
        <v>-100</v>
      </c>
      <c r="U90" s="22"/>
      <c r="V90" s="22"/>
      <c r="W90" s="47"/>
    </row>
    <row r="91" spans="1:23" s="19" customFormat="1" ht="12" thickBot="1" x14ac:dyDescent="0.25">
      <c r="A91" s="48" t="s">
        <v>115</v>
      </c>
      <c r="B91" s="49" t="s">
        <v>116</v>
      </c>
      <c r="C91" s="50"/>
      <c r="D91" s="50">
        <v>0.23599999999999999</v>
      </c>
      <c r="E91" s="51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0.23599999999999999</v>
      </c>
      <c r="M91" s="50">
        <v>0</v>
      </c>
      <c r="N91" s="50">
        <v>0</v>
      </c>
      <c r="O91" s="50">
        <v>0</v>
      </c>
      <c r="P91" s="97">
        <v>0</v>
      </c>
      <c r="Q91" s="97">
        <v>0</v>
      </c>
      <c r="R91" s="50">
        <v>0.23599999999999999</v>
      </c>
      <c r="S91" s="50">
        <v>-0.23599999999999999</v>
      </c>
      <c r="T91" s="50">
        <v>-100</v>
      </c>
      <c r="U91" s="50"/>
      <c r="V91" s="50"/>
      <c r="W91" s="52"/>
    </row>
    <row r="93" spans="1:23" s="29" customFormat="1" ht="15.75" customHeight="1" x14ac:dyDescent="0.2">
      <c r="A93" s="30" t="s">
        <v>224</v>
      </c>
      <c r="B93" s="29" t="s">
        <v>225</v>
      </c>
    </row>
    <row r="94" spans="1:23" s="29" customFormat="1" ht="10.5" x14ac:dyDescent="0.2">
      <c r="A94" s="30" t="s">
        <v>226</v>
      </c>
      <c r="B94" s="29" t="s">
        <v>227</v>
      </c>
      <c r="G94" s="30"/>
      <c r="H94" s="30"/>
    </row>
    <row r="95" spans="1:23" s="29" customFormat="1" ht="12.75" customHeight="1" x14ac:dyDescent="0.2">
      <c r="A95" s="30" t="s">
        <v>228</v>
      </c>
      <c r="B95" s="29" t="s">
        <v>229</v>
      </c>
      <c r="F95" s="30"/>
      <c r="G95" s="30"/>
      <c r="H95" s="30"/>
    </row>
    <row r="98" spans="2:2" x14ac:dyDescent="0.2">
      <c r="B98" s="1" t="s">
        <v>214</v>
      </c>
    </row>
    <row r="99" spans="2:2" x14ac:dyDescent="0.2">
      <c r="B99" s="1" t="s">
        <v>215</v>
      </c>
    </row>
  </sheetData>
  <autoFilter ref="A12:IB91"/>
  <mergeCells count="22">
    <mergeCell ref="S10:V10"/>
    <mergeCell ref="W10:W12"/>
    <mergeCell ref="T11:T12"/>
    <mergeCell ref="U11:V11"/>
    <mergeCell ref="F11:G11"/>
    <mergeCell ref="H11:I11"/>
    <mergeCell ref="U1:W1"/>
    <mergeCell ref="U4:W4"/>
    <mergeCell ref="U5:W5"/>
    <mergeCell ref="U6:W6"/>
    <mergeCell ref="J11:K11"/>
    <mergeCell ref="L11:M11"/>
    <mergeCell ref="S11:S12"/>
    <mergeCell ref="A2:W2"/>
    <mergeCell ref="A10:A12"/>
    <mergeCell ref="B10:B12"/>
    <mergeCell ref="C10:C12"/>
    <mergeCell ref="D10:M10"/>
    <mergeCell ref="N10:O11"/>
    <mergeCell ref="P10:Q11"/>
    <mergeCell ref="D11:E11"/>
    <mergeCell ref="R10:R12"/>
  </mergeCells>
  <pageMargins left="0.59055118110236227" right="0.51181102362204722" top="0.78740157480314965" bottom="0.39370078740157483" header="0.19685039370078741" footer="0.19685039370078741"/>
  <pageSetup paperSize="8" scale="75" fitToHeight="3" orientation="landscape" r:id="rId1"/>
  <headerFooter alignWithMargins="0">
    <oddHeader xml:space="preserve">&amp;R&amp;"Times New Roman,обычный"&amp;7
</oddHeader>
  </headerFooter>
  <rowBreaks count="1" manualBreakCount="1">
    <brk id="47" max="2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T126"/>
  <sheetViews>
    <sheetView view="pageBreakPreview" zoomScaleNormal="130" zoomScaleSheetLayoutView="100" workbookViewId="0">
      <selection sqref="A1:XFD1048576"/>
    </sheetView>
  </sheetViews>
  <sheetFormatPr defaultColWidth="0.85546875" defaultRowHeight="10.5" outlineLevelRow="1" x14ac:dyDescent="0.2"/>
  <cols>
    <col min="1" max="1" width="4.140625" style="68" customWidth="1"/>
    <col min="2" max="2" width="24.140625" style="68" customWidth="1"/>
    <col min="3" max="3" width="7.42578125" style="69" customWidth="1"/>
    <col min="4" max="5" width="0.85546875" style="69"/>
    <col min="6" max="6" width="1.5703125" style="69" customWidth="1"/>
    <col min="7" max="7" width="0.85546875" style="69"/>
    <col min="8" max="8" width="2" style="69" customWidth="1"/>
    <col min="9" max="11" width="0.85546875" style="69"/>
    <col min="12" max="12" width="2.7109375" style="69" customWidth="1"/>
    <col min="13" max="26" width="0.85546875" style="69"/>
    <col min="27" max="27" width="6.7109375" style="69" bestFit="1" customWidth="1"/>
    <col min="28" max="30" width="0.85546875" style="69"/>
    <col min="31" max="31" width="2.85546875" style="69" customWidth="1"/>
    <col min="32" max="35" width="0.85546875" style="69"/>
    <col min="36" max="36" width="2.5703125" style="69" customWidth="1"/>
    <col min="37" max="50" width="0.85546875" style="69"/>
    <col min="51" max="51" width="0.85546875" style="69" customWidth="1"/>
    <col min="52" max="53" width="0.85546875" style="69"/>
    <col min="54" max="54" width="1.42578125" style="69" customWidth="1"/>
    <col min="55" max="59" width="0.85546875" style="69"/>
    <col min="60" max="60" width="2.5703125" style="69" customWidth="1"/>
    <col min="61" max="65" width="0.85546875" style="69"/>
    <col min="66" max="66" width="2.28515625" style="69" customWidth="1"/>
    <col min="67" max="86" width="0.85546875" style="69"/>
    <col min="87" max="87" width="1.42578125" style="69" customWidth="1"/>
    <col min="88" max="90" width="0.85546875" style="69"/>
    <col min="91" max="91" width="2" style="69" customWidth="1"/>
    <col min="92" max="93" width="0.85546875" style="69"/>
    <col min="94" max="94" width="1.85546875" style="69" customWidth="1"/>
    <col min="95" max="186" width="0.85546875" style="69"/>
    <col min="187" max="187" width="2.7109375" style="69" customWidth="1"/>
    <col min="188" max="196" width="0.85546875" style="69"/>
    <col min="197" max="197" width="0.85546875" style="69" customWidth="1"/>
    <col min="198" max="202" width="0.85546875" style="69"/>
    <col min="203" max="16384" width="0.85546875" style="68"/>
  </cols>
  <sheetData>
    <row r="1" spans="1:202" s="59" customFormat="1" ht="33" customHeight="1" x14ac:dyDescent="0.2"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292" t="s">
        <v>117</v>
      </c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60"/>
    </row>
    <row r="2" spans="1:202" s="59" customFormat="1" ht="11.25" x14ac:dyDescent="0.2"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1"/>
      <c r="FV2" s="61"/>
      <c r="FW2" s="61"/>
      <c r="FX2" s="61"/>
      <c r="FY2" s="61"/>
      <c r="FZ2" s="61"/>
      <c r="GA2" s="61"/>
      <c r="GB2" s="61"/>
      <c r="GC2" s="61"/>
      <c r="GD2" s="61"/>
      <c r="GE2" s="61"/>
      <c r="GF2" s="61"/>
      <c r="GG2" s="61"/>
      <c r="GH2" s="61"/>
      <c r="GI2" s="61"/>
      <c r="GJ2" s="61"/>
      <c r="GK2" s="61"/>
      <c r="GL2" s="61"/>
      <c r="GM2" s="61"/>
      <c r="GN2" s="61"/>
      <c r="GO2" s="61"/>
      <c r="GP2" s="61"/>
      <c r="GQ2" s="61"/>
      <c r="GR2" s="61"/>
      <c r="GS2" s="61"/>
      <c r="GT2" s="60"/>
    </row>
    <row r="3" spans="1:202" s="63" customFormat="1" ht="48" customHeight="1" x14ac:dyDescent="0.25">
      <c r="A3" s="293" t="s">
        <v>235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3"/>
      <c r="BE3" s="293"/>
      <c r="BF3" s="293"/>
      <c r="BG3" s="293"/>
      <c r="BH3" s="293"/>
      <c r="BI3" s="293"/>
      <c r="BJ3" s="293"/>
      <c r="BK3" s="293"/>
      <c r="BL3" s="293"/>
      <c r="BM3" s="293"/>
      <c r="BN3" s="293"/>
      <c r="BO3" s="293"/>
      <c r="BP3" s="293"/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293"/>
      <c r="CI3" s="293"/>
      <c r="CJ3" s="293"/>
      <c r="CK3" s="293"/>
      <c r="CL3" s="293"/>
      <c r="CM3" s="293"/>
      <c r="CN3" s="293"/>
      <c r="CO3" s="293"/>
      <c r="CP3" s="293"/>
      <c r="CQ3" s="293"/>
      <c r="CR3" s="293"/>
      <c r="CS3" s="293"/>
      <c r="CT3" s="293"/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293"/>
      <c r="DM3" s="293"/>
      <c r="DN3" s="293"/>
      <c r="DO3" s="293"/>
      <c r="DP3" s="293"/>
      <c r="DQ3" s="293"/>
      <c r="DR3" s="293"/>
      <c r="DS3" s="293"/>
      <c r="DT3" s="293"/>
      <c r="DU3" s="293"/>
      <c r="DV3" s="293"/>
      <c r="DW3" s="293"/>
      <c r="DX3" s="293"/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293"/>
      <c r="EQ3" s="293"/>
      <c r="ER3" s="293"/>
      <c r="ES3" s="293"/>
      <c r="ET3" s="293"/>
      <c r="EU3" s="293"/>
      <c r="EV3" s="293"/>
      <c r="EW3" s="293"/>
      <c r="EX3" s="293"/>
      <c r="EY3" s="293"/>
      <c r="EZ3" s="293"/>
      <c r="FA3" s="293"/>
      <c r="FB3" s="293"/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293"/>
      <c r="FU3" s="293"/>
      <c r="FV3" s="293"/>
      <c r="FW3" s="293"/>
      <c r="FX3" s="293"/>
      <c r="FY3" s="293"/>
      <c r="FZ3" s="293"/>
      <c r="GA3" s="293"/>
      <c r="GB3" s="293"/>
      <c r="GC3" s="293"/>
      <c r="GD3" s="293"/>
      <c r="GE3" s="293"/>
      <c r="GF3" s="293"/>
      <c r="GG3" s="293"/>
      <c r="GH3" s="293"/>
      <c r="GI3" s="293"/>
      <c r="GJ3" s="293"/>
      <c r="GK3" s="293"/>
      <c r="GL3" s="293"/>
      <c r="GM3" s="293"/>
      <c r="GN3" s="293"/>
      <c r="GO3" s="293"/>
      <c r="GP3" s="293"/>
      <c r="GQ3" s="293"/>
      <c r="GR3" s="293"/>
      <c r="GS3" s="293"/>
      <c r="GT3" s="62"/>
    </row>
    <row r="4" spans="1:202" s="64" customFormat="1" ht="45" customHeight="1" x14ac:dyDescent="0.2"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290" t="s">
        <v>211</v>
      </c>
      <c r="FM4" s="290"/>
      <c r="FN4" s="290"/>
      <c r="FO4" s="290"/>
      <c r="FP4" s="290"/>
      <c r="FQ4" s="290"/>
      <c r="FR4" s="290"/>
      <c r="FS4" s="290"/>
      <c r="FT4" s="290"/>
      <c r="FU4" s="290"/>
      <c r="FV4" s="290"/>
      <c r="FW4" s="290"/>
      <c r="FX4" s="290"/>
      <c r="FY4" s="290"/>
      <c r="FZ4" s="290"/>
      <c r="GA4" s="290"/>
      <c r="GB4" s="290"/>
      <c r="GC4" s="290"/>
      <c r="GD4" s="290"/>
      <c r="GE4" s="290"/>
      <c r="GF4" s="290"/>
      <c r="GG4" s="290"/>
      <c r="GH4" s="290"/>
      <c r="GI4" s="290"/>
      <c r="GJ4" s="290"/>
      <c r="GK4" s="290"/>
      <c r="GL4" s="290"/>
      <c r="GM4" s="290"/>
      <c r="GN4" s="290"/>
      <c r="GO4" s="290"/>
      <c r="GP4" s="290"/>
      <c r="GQ4" s="290"/>
      <c r="GR4" s="290"/>
      <c r="GS4" s="290"/>
      <c r="GT4" s="65"/>
    </row>
    <row r="5" spans="1:202" s="64" customFormat="1" ht="30.75" customHeight="1" x14ac:dyDescent="0.2"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6"/>
      <c r="FR5" s="294" t="s">
        <v>212</v>
      </c>
      <c r="FS5" s="294"/>
      <c r="FT5" s="294"/>
      <c r="FU5" s="294"/>
      <c r="FV5" s="294"/>
      <c r="FW5" s="294"/>
      <c r="FX5" s="294"/>
      <c r="FY5" s="294"/>
      <c r="FZ5" s="294"/>
      <c r="GA5" s="294"/>
      <c r="GB5" s="294"/>
      <c r="GC5" s="294"/>
      <c r="GD5" s="294"/>
      <c r="GE5" s="294"/>
      <c r="GF5" s="294"/>
      <c r="GG5" s="294"/>
      <c r="GH5" s="294"/>
      <c r="GI5" s="294"/>
      <c r="GJ5" s="294"/>
      <c r="GK5" s="294"/>
      <c r="GL5" s="294"/>
      <c r="GM5" s="294"/>
      <c r="GN5" s="294"/>
      <c r="GO5" s="294"/>
      <c r="GP5" s="294"/>
      <c r="GQ5" s="294"/>
      <c r="GR5" s="294"/>
      <c r="GS5" s="294"/>
      <c r="GT5" s="65"/>
    </row>
    <row r="6" spans="1:202" s="64" customFormat="1" ht="12" x14ac:dyDescent="0.2"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295" t="s">
        <v>213</v>
      </c>
      <c r="FS6" s="295"/>
      <c r="FT6" s="295"/>
      <c r="FU6" s="295"/>
      <c r="FV6" s="295"/>
      <c r="FW6" s="295"/>
      <c r="FX6" s="295"/>
      <c r="FY6" s="295"/>
      <c r="FZ6" s="295"/>
      <c r="GA6" s="295"/>
      <c r="GB6" s="295"/>
      <c r="GC6" s="295"/>
      <c r="GD6" s="295"/>
      <c r="GE6" s="295"/>
      <c r="GF6" s="295"/>
      <c r="GG6" s="295"/>
      <c r="GH6" s="295"/>
      <c r="GI6" s="295"/>
      <c r="GJ6" s="295"/>
      <c r="GK6" s="295"/>
      <c r="GL6" s="295"/>
      <c r="GM6" s="295"/>
      <c r="GN6" s="295"/>
      <c r="GO6" s="295"/>
      <c r="GP6" s="295"/>
      <c r="GQ6" s="295"/>
      <c r="GR6" s="295"/>
      <c r="GS6" s="295"/>
      <c r="GT6" s="65"/>
    </row>
    <row r="7" spans="1:202" s="64" customFormat="1" ht="12" x14ac:dyDescent="0.2"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291"/>
      <c r="FR7" s="291"/>
      <c r="FS7" s="291"/>
      <c r="FT7" s="291"/>
      <c r="FU7" s="291"/>
      <c r="FV7" s="291"/>
      <c r="FW7" s="291"/>
      <c r="FX7" s="291"/>
      <c r="FY7" s="291"/>
      <c r="FZ7" s="291"/>
      <c r="GA7" s="291"/>
      <c r="GB7" s="291"/>
      <c r="GC7" s="291"/>
      <c r="GD7" s="291"/>
      <c r="GE7" s="291"/>
      <c r="GF7" s="291"/>
      <c r="GG7" s="291"/>
      <c r="GH7" s="291"/>
      <c r="GI7" s="291"/>
      <c r="GJ7" s="291"/>
      <c r="GK7" s="291"/>
      <c r="GL7" s="291"/>
      <c r="GM7" s="291"/>
      <c r="GN7" s="291"/>
      <c r="GO7" s="291"/>
      <c r="GP7" s="291"/>
      <c r="GQ7" s="291"/>
      <c r="GR7" s="291"/>
      <c r="GS7" s="291"/>
      <c r="GT7" s="65"/>
    </row>
    <row r="8" spans="1:202" s="64" customFormat="1" ht="12" x14ac:dyDescent="0.2"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7" t="s">
        <v>118</v>
      </c>
      <c r="GT8" s="65"/>
    </row>
    <row r="9" spans="1:202" ht="11.25" thickBot="1" x14ac:dyDescent="0.25"/>
    <row r="10" spans="1:202" ht="14.25" customHeight="1" x14ac:dyDescent="0.2">
      <c r="A10" s="299" t="s">
        <v>217</v>
      </c>
      <c r="B10" s="301" t="s">
        <v>119</v>
      </c>
      <c r="C10" s="303" t="s">
        <v>120</v>
      </c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 t="s">
        <v>121</v>
      </c>
      <c r="AB10" s="303"/>
      <c r="AC10" s="303"/>
      <c r="AD10" s="303"/>
      <c r="AE10" s="303"/>
      <c r="AF10" s="303"/>
      <c r="AG10" s="303"/>
      <c r="AH10" s="303"/>
      <c r="AI10" s="303"/>
      <c r="AJ10" s="303"/>
      <c r="AK10" s="303"/>
      <c r="AL10" s="303"/>
      <c r="AM10" s="303"/>
      <c r="AN10" s="303"/>
      <c r="AO10" s="303"/>
      <c r="AP10" s="303"/>
      <c r="AQ10" s="303"/>
      <c r="AR10" s="303"/>
      <c r="AS10" s="303"/>
      <c r="AT10" s="303"/>
      <c r="AU10" s="303"/>
      <c r="AV10" s="303"/>
      <c r="AW10" s="303"/>
      <c r="AX10" s="303"/>
      <c r="AY10" s="303" t="s">
        <v>122</v>
      </c>
      <c r="AZ10" s="303"/>
      <c r="BA10" s="303"/>
      <c r="BB10" s="303"/>
      <c r="BC10" s="303"/>
      <c r="BD10" s="303"/>
      <c r="BE10" s="303"/>
      <c r="BF10" s="303"/>
      <c r="BG10" s="303"/>
      <c r="BH10" s="303"/>
      <c r="BI10" s="303"/>
      <c r="BJ10" s="303"/>
      <c r="BK10" s="303"/>
      <c r="BL10" s="303"/>
      <c r="BM10" s="303"/>
      <c r="BN10" s="303"/>
      <c r="BO10" s="303"/>
      <c r="BP10" s="303"/>
      <c r="BQ10" s="303"/>
      <c r="BR10" s="303"/>
      <c r="BS10" s="303"/>
      <c r="BT10" s="303"/>
      <c r="BU10" s="303"/>
      <c r="BV10" s="303"/>
      <c r="BW10" s="303"/>
      <c r="BX10" s="303"/>
      <c r="BY10" s="303"/>
      <c r="BZ10" s="303"/>
      <c r="CA10" s="303"/>
      <c r="CB10" s="303"/>
      <c r="CC10" s="303" t="s">
        <v>123</v>
      </c>
      <c r="CD10" s="303"/>
      <c r="CE10" s="303"/>
      <c r="CF10" s="303"/>
      <c r="CG10" s="303"/>
      <c r="CH10" s="303"/>
      <c r="CI10" s="303"/>
      <c r="CJ10" s="303"/>
      <c r="CK10" s="303"/>
      <c r="CL10" s="303"/>
      <c r="CM10" s="303"/>
      <c r="CN10" s="303"/>
      <c r="CO10" s="303"/>
      <c r="CP10" s="303"/>
      <c r="CQ10" s="303"/>
      <c r="CR10" s="303"/>
      <c r="CS10" s="303"/>
      <c r="CT10" s="303"/>
      <c r="CU10" s="303"/>
      <c r="CV10" s="303"/>
      <c r="CW10" s="303"/>
      <c r="CX10" s="303"/>
      <c r="CY10" s="303"/>
      <c r="CZ10" s="303"/>
      <c r="DA10" s="303"/>
      <c r="DB10" s="303"/>
      <c r="DC10" s="303"/>
      <c r="DD10" s="303"/>
      <c r="DE10" s="303"/>
      <c r="DF10" s="303"/>
      <c r="DG10" s="304" t="s">
        <v>124</v>
      </c>
      <c r="DH10" s="304"/>
      <c r="DI10" s="304"/>
      <c r="DJ10" s="304"/>
      <c r="DK10" s="304"/>
      <c r="DL10" s="304"/>
      <c r="DM10" s="304"/>
      <c r="DN10" s="304"/>
      <c r="DO10" s="304"/>
      <c r="DP10" s="304"/>
      <c r="DQ10" s="304"/>
      <c r="DR10" s="304"/>
      <c r="DS10" s="304"/>
      <c r="DT10" s="304"/>
      <c r="DU10" s="304"/>
      <c r="DV10" s="304"/>
      <c r="DW10" s="304"/>
      <c r="DX10" s="304"/>
      <c r="DY10" s="304"/>
      <c r="DZ10" s="304"/>
      <c r="EA10" s="304"/>
      <c r="EB10" s="304"/>
      <c r="EC10" s="304"/>
      <c r="ED10" s="304"/>
      <c r="EE10" s="304"/>
      <c r="EF10" s="304"/>
      <c r="EG10" s="304"/>
      <c r="EH10" s="304"/>
      <c r="EI10" s="304"/>
      <c r="EJ10" s="304"/>
      <c r="EK10" s="304"/>
      <c r="EL10" s="304"/>
      <c r="EM10" s="304"/>
      <c r="EN10" s="304"/>
      <c r="EO10" s="304"/>
      <c r="EP10" s="304"/>
      <c r="EQ10" s="304"/>
      <c r="ER10" s="304"/>
      <c r="ES10" s="304"/>
      <c r="ET10" s="304"/>
      <c r="EU10" s="304"/>
      <c r="EV10" s="304"/>
      <c r="EW10" s="304"/>
      <c r="EX10" s="304"/>
      <c r="EY10" s="304"/>
      <c r="EZ10" s="304"/>
      <c r="FA10" s="304"/>
      <c r="FB10" s="304"/>
      <c r="FC10" s="304"/>
      <c r="FD10" s="304"/>
      <c r="FE10" s="304"/>
      <c r="FF10" s="304"/>
      <c r="FG10" s="304"/>
      <c r="FH10" s="304"/>
      <c r="FI10" s="304"/>
      <c r="FJ10" s="304"/>
      <c r="FK10" s="304"/>
      <c r="FL10" s="304"/>
      <c r="FM10" s="304"/>
      <c r="FN10" s="304"/>
      <c r="FO10" s="304"/>
      <c r="FP10" s="304"/>
      <c r="FQ10" s="304"/>
      <c r="FR10" s="304"/>
      <c r="FS10" s="304"/>
      <c r="FT10" s="304"/>
      <c r="FU10" s="304"/>
      <c r="FV10" s="304"/>
      <c r="FW10" s="304"/>
      <c r="FX10" s="304"/>
      <c r="FY10" s="304"/>
      <c r="FZ10" s="304"/>
      <c r="GA10" s="304"/>
      <c r="GB10" s="304"/>
      <c r="GC10" s="304"/>
      <c r="GD10" s="304"/>
      <c r="GE10" s="304"/>
      <c r="GF10" s="304"/>
      <c r="GG10" s="304"/>
      <c r="GH10" s="304"/>
      <c r="GI10" s="304"/>
      <c r="GJ10" s="304"/>
      <c r="GK10" s="304"/>
      <c r="GL10" s="304"/>
      <c r="GM10" s="304"/>
      <c r="GN10" s="304"/>
      <c r="GO10" s="304"/>
      <c r="GP10" s="304"/>
      <c r="GQ10" s="304"/>
      <c r="GR10" s="304"/>
      <c r="GS10" s="305"/>
    </row>
    <row r="11" spans="1:202" ht="13.5" customHeight="1" x14ac:dyDescent="0.2">
      <c r="A11" s="300"/>
      <c r="B11" s="302"/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7"/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297"/>
      <c r="AP11" s="297"/>
      <c r="AQ11" s="297"/>
      <c r="AR11" s="297"/>
      <c r="AS11" s="297"/>
      <c r="AT11" s="297"/>
      <c r="AU11" s="297"/>
      <c r="AV11" s="297"/>
      <c r="AW11" s="297"/>
      <c r="AX11" s="297"/>
      <c r="AY11" s="297"/>
      <c r="AZ11" s="297"/>
      <c r="BA11" s="297"/>
      <c r="BB11" s="297"/>
      <c r="BC11" s="297"/>
      <c r="BD11" s="297"/>
      <c r="BE11" s="297"/>
      <c r="BF11" s="297"/>
      <c r="BG11" s="297"/>
      <c r="BH11" s="297"/>
      <c r="BI11" s="297"/>
      <c r="BJ11" s="297"/>
      <c r="BK11" s="297"/>
      <c r="BL11" s="297"/>
      <c r="BM11" s="297"/>
      <c r="BN11" s="297"/>
      <c r="BO11" s="297"/>
      <c r="BP11" s="297"/>
      <c r="BQ11" s="297"/>
      <c r="BR11" s="297"/>
      <c r="BS11" s="297"/>
      <c r="BT11" s="297"/>
      <c r="BU11" s="297"/>
      <c r="BV11" s="297"/>
      <c r="BW11" s="297"/>
      <c r="BX11" s="297"/>
      <c r="BY11" s="297"/>
      <c r="BZ11" s="297"/>
      <c r="CA11" s="297"/>
      <c r="CB11" s="297"/>
      <c r="CC11" s="297"/>
      <c r="CD11" s="297"/>
      <c r="CE11" s="297"/>
      <c r="CF11" s="297"/>
      <c r="CG11" s="297"/>
      <c r="CH11" s="297"/>
      <c r="CI11" s="297"/>
      <c r="CJ11" s="297"/>
      <c r="CK11" s="297"/>
      <c r="CL11" s="297"/>
      <c r="CM11" s="297"/>
      <c r="CN11" s="297"/>
      <c r="CO11" s="297"/>
      <c r="CP11" s="297"/>
      <c r="CQ11" s="297"/>
      <c r="CR11" s="297"/>
      <c r="CS11" s="297"/>
      <c r="CT11" s="297"/>
      <c r="CU11" s="297"/>
      <c r="CV11" s="297"/>
      <c r="CW11" s="297"/>
      <c r="CX11" s="297"/>
      <c r="CY11" s="297"/>
      <c r="CZ11" s="297"/>
      <c r="DA11" s="297"/>
      <c r="DB11" s="297"/>
      <c r="DC11" s="297"/>
      <c r="DD11" s="297"/>
      <c r="DE11" s="297"/>
      <c r="DF11" s="297"/>
      <c r="DG11" s="284" t="s">
        <v>125</v>
      </c>
      <c r="DH11" s="284"/>
      <c r="DI11" s="284"/>
      <c r="DJ11" s="284"/>
      <c r="DK11" s="284"/>
      <c r="DL11" s="284"/>
      <c r="DM11" s="284"/>
      <c r="DN11" s="284"/>
      <c r="DO11" s="284"/>
      <c r="DP11" s="284"/>
      <c r="DQ11" s="284"/>
      <c r="DR11" s="284"/>
      <c r="DS11" s="284"/>
      <c r="DT11" s="284"/>
      <c r="DU11" s="284"/>
      <c r="DV11" s="284"/>
      <c r="DW11" s="284"/>
      <c r="DX11" s="284"/>
      <c r="DY11" s="284"/>
      <c r="DZ11" s="284"/>
      <c r="EA11" s="284"/>
      <c r="EB11" s="284"/>
      <c r="EC11" s="284"/>
      <c r="ED11" s="284"/>
      <c r="EE11" s="284"/>
      <c r="EF11" s="284"/>
      <c r="EG11" s="284" t="s">
        <v>126</v>
      </c>
      <c r="EH11" s="284"/>
      <c r="EI11" s="284"/>
      <c r="EJ11" s="284"/>
      <c r="EK11" s="284"/>
      <c r="EL11" s="284"/>
      <c r="EM11" s="284"/>
      <c r="EN11" s="284"/>
      <c r="EO11" s="284"/>
      <c r="EP11" s="284"/>
      <c r="EQ11" s="284"/>
      <c r="ER11" s="284"/>
      <c r="ES11" s="284"/>
      <c r="ET11" s="284"/>
      <c r="EU11" s="284"/>
      <c r="EV11" s="284"/>
      <c r="EW11" s="284"/>
      <c r="EX11" s="284"/>
      <c r="EY11" s="284"/>
      <c r="EZ11" s="284"/>
      <c r="FA11" s="284"/>
      <c r="FB11" s="284"/>
      <c r="FC11" s="284"/>
      <c r="FD11" s="284"/>
      <c r="FE11" s="284"/>
      <c r="FF11" s="284"/>
      <c r="FG11" s="284"/>
      <c r="FH11" s="284" t="s">
        <v>127</v>
      </c>
      <c r="FI11" s="284"/>
      <c r="FJ11" s="284"/>
      <c r="FK11" s="284"/>
      <c r="FL11" s="284"/>
      <c r="FM11" s="284"/>
      <c r="FN11" s="284"/>
      <c r="FO11" s="284"/>
      <c r="FP11" s="284"/>
      <c r="FQ11" s="284"/>
      <c r="FR11" s="284"/>
      <c r="FS11" s="284"/>
      <c r="FT11" s="284"/>
      <c r="FU11" s="284"/>
      <c r="FV11" s="284"/>
      <c r="FW11" s="284"/>
      <c r="FX11" s="284"/>
      <c r="FY11" s="284"/>
      <c r="FZ11" s="284"/>
      <c r="GA11" s="284"/>
      <c r="GB11" s="284"/>
      <c r="GC11" s="284"/>
      <c r="GD11" s="284"/>
      <c r="GE11" s="284"/>
      <c r="GF11" s="284"/>
      <c r="GG11" s="284"/>
      <c r="GH11" s="284"/>
      <c r="GI11" s="284"/>
      <c r="GJ11" s="284"/>
      <c r="GK11" s="284"/>
      <c r="GL11" s="297" t="s">
        <v>128</v>
      </c>
      <c r="GM11" s="297"/>
      <c r="GN11" s="297"/>
      <c r="GO11" s="297"/>
      <c r="GP11" s="297"/>
      <c r="GQ11" s="297"/>
      <c r="GR11" s="297"/>
      <c r="GS11" s="298"/>
    </row>
    <row r="12" spans="1:202" ht="72.75" customHeight="1" x14ac:dyDescent="0.2">
      <c r="A12" s="70"/>
      <c r="B12" s="71" t="s">
        <v>24</v>
      </c>
      <c r="C12" s="72" t="s">
        <v>9</v>
      </c>
      <c r="D12" s="285" t="s">
        <v>26</v>
      </c>
      <c r="E12" s="285"/>
      <c r="F12" s="285"/>
      <c r="G12" s="285"/>
      <c r="H12" s="285"/>
      <c r="I12" s="285" t="s">
        <v>129</v>
      </c>
      <c r="J12" s="285"/>
      <c r="K12" s="285"/>
      <c r="L12" s="285"/>
      <c r="M12" s="285"/>
      <c r="N12" s="296" t="s">
        <v>130</v>
      </c>
      <c r="O12" s="296"/>
      <c r="P12" s="296"/>
      <c r="Q12" s="296"/>
      <c r="R12" s="296"/>
      <c r="S12" s="296"/>
      <c r="T12" s="296"/>
      <c r="U12" s="285" t="s">
        <v>131</v>
      </c>
      <c r="V12" s="285"/>
      <c r="W12" s="285"/>
      <c r="X12" s="285"/>
      <c r="Y12" s="285"/>
      <c r="Z12" s="285"/>
      <c r="AA12" s="72" t="s">
        <v>9</v>
      </c>
      <c r="AB12" s="285" t="s">
        <v>26</v>
      </c>
      <c r="AC12" s="285"/>
      <c r="AD12" s="285"/>
      <c r="AE12" s="285"/>
      <c r="AF12" s="285"/>
      <c r="AG12" s="285" t="s">
        <v>129</v>
      </c>
      <c r="AH12" s="285"/>
      <c r="AI12" s="285"/>
      <c r="AJ12" s="285"/>
      <c r="AK12" s="285"/>
      <c r="AL12" s="296" t="s">
        <v>130</v>
      </c>
      <c r="AM12" s="296"/>
      <c r="AN12" s="296"/>
      <c r="AO12" s="296"/>
      <c r="AP12" s="296"/>
      <c r="AQ12" s="296"/>
      <c r="AR12" s="296"/>
      <c r="AS12" s="285" t="s">
        <v>131</v>
      </c>
      <c r="AT12" s="285"/>
      <c r="AU12" s="285"/>
      <c r="AV12" s="285"/>
      <c r="AW12" s="285"/>
      <c r="AX12" s="285"/>
      <c r="AY12" s="285" t="s">
        <v>9</v>
      </c>
      <c r="AZ12" s="285"/>
      <c r="BA12" s="285"/>
      <c r="BB12" s="285"/>
      <c r="BC12" s="285"/>
      <c r="BD12" s="285"/>
      <c r="BE12" s="285"/>
      <c r="BF12" s="285" t="s">
        <v>26</v>
      </c>
      <c r="BG12" s="285"/>
      <c r="BH12" s="285"/>
      <c r="BI12" s="285"/>
      <c r="BJ12" s="285"/>
      <c r="BK12" s="285" t="s">
        <v>129</v>
      </c>
      <c r="BL12" s="285"/>
      <c r="BM12" s="285"/>
      <c r="BN12" s="285"/>
      <c r="BO12" s="285"/>
      <c r="BP12" s="296" t="s">
        <v>130</v>
      </c>
      <c r="BQ12" s="296"/>
      <c r="BR12" s="296"/>
      <c r="BS12" s="296"/>
      <c r="BT12" s="296"/>
      <c r="BU12" s="296"/>
      <c r="BV12" s="296"/>
      <c r="BW12" s="285" t="s">
        <v>131</v>
      </c>
      <c r="BX12" s="285"/>
      <c r="BY12" s="285"/>
      <c r="BZ12" s="285"/>
      <c r="CA12" s="285"/>
      <c r="CB12" s="285"/>
      <c r="CC12" s="285" t="s">
        <v>9</v>
      </c>
      <c r="CD12" s="285"/>
      <c r="CE12" s="285"/>
      <c r="CF12" s="285"/>
      <c r="CG12" s="285"/>
      <c r="CH12" s="285"/>
      <c r="CI12" s="285"/>
      <c r="CJ12" s="285" t="s">
        <v>26</v>
      </c>
      <c r="CK12" s="285"/>
      <c r="CL12" s="285"/>
      <c r="CM12" s="285"/>
      <c r="CN12" s="285"/>
      <c r="CO12" s="285" t="s">
        <v>129</v>
      </c>
      <c r="CP12" s="285"/>
      <c r="CQ12" s="285"/>
      <c r="CR12" s="285"/>
      <c r="CS12" s="285"/>
      <c r="CT12" s="296" t="s">
        <v>130</v>
      </c>
      <c r="CU12" s="296"/>
      <c r="CV12" s="296"/>
      <c r="CW12" s="296"/>
      <c r="CX12" s="296"/>
      <c r="CY12" s="296"/>
      <c r="CZ12" s="296"/>
      <c r="DA12" s="285" t="s">
        <v>131</v>
      </c>
      <c r="DB12" s="285"/>
      <c r="DC12" s="285"/>
      <c r="DD12" s="285"/>
      <c r="DE12" s="285"/>
      <c r="DF12" s="285"/>
      <c r="DG12" s="296" t="s">
        <v>132</v>
      </c>
      <c r="DH12" s="296"/>
      <c r="DI12" s="296"/>
      <c r="DJ12" s="296"/>
      <c r="DK12" s="296"/>
      <c r="DL12" s="296"/>
      <c r="DM12" s="296"/>
      <c r="DN12" s="296" t="s">
        <v>133</v>
      </c>
      <c r="DO12" s="296"/>
      <c r="DP12" s="296"/>
      <c r="DQ12" s="296"/>
      <c r="DR12" s="296"/>
      <c r="DS12" s="296"/>
      <c r="DT12" s="296"/>
      <c r="DU12" s="296" t="s">
        <v>134</v>
      </c>
      <c r="DV12" s="296"/>
      <c r="DW12" s="296"/>
      <c r="DX12" s="296"/>
      <c r="DY12" s="296"/>
      <c r="DZ12" s="296" t="s">
        <v>135</v>
      </c>
      <c r="EA12" s="296"/>
      <c r="EB12" s="296"/>
      <c r="EC12" s="296"/>
      <c r="ED12" s="296"/>
      <c r="EE12" s="296"/>
      <c r="EF12" s="296"/>
      <c r="EG12" s="296" t="s">
        <v>132</v>
      </c>
      <c r="EH12" s="296"/>
      <c r="EI12" s="296"/>
      <c r="EJ12" s="296"/>
      <c r="EK12" s="296"/>
      <c r="EL12" s="296"/>
      <c r="EM12" s="296"/>
      <c r="EN12" s="296" t="s">
        <v>133</v>
      </c>
      <c r="EO12" s="296"/>
      <c r="EP12" s="296"/>
      <c r="EQ12" s="296"/>
      <c r="ER12" s="296"/>
      <c r="ES12" s="296"/>
      <c r="ET12" s="296"/>
      <c r="EU12" s="296" t="s">
        <v>136</v>
      </c>
      <c r="EV12" s="296"/>
      <c r="EW12" s="296"/>
      <c r="EX12" s="296"/>
      <c r="EY12" s="296"/>
      <c r="EZ12" s="296"/>
      <c r="FA12" s="296"/>
      <c r="FB12" s="296"/>
      <c r="FC12" s="296" t="s">
        <v>137</v>
      </c>
      <c r="FD12" s="296"/>
      <c r="FE12" s="296"/>
      <c r="FF12" s="296"/>
      <c r="FG12" s="296"/>
      <c r="FH12" s="296" t="s">
        <v>132</v>
      </c>
      <c r="FI12" s="296"/>
      <c r="FJ12" s="296"/>
      <c r="FK12" s="296"/>
      <c r="FL12" s="296"/>
      <c r="FM12" s="296"/>
      <c r="FN12" s="296"/>
      <c r="FO12" s="296" t="s">
        <v>133</v>
      </c>
      <c r="FP12" s="296"/>
      <c r="FQ12" s="296"/>
      <c r="FR12" s="296"/>
      <c r="FS12" s="296"/>
      <c r="FT12" s="296"/>
      <c r="FU12" s="296"/>
      <c r="FV12" s="296" t="s">
        <v>138</v>
      </c>
      <c r="FW12" s="296"/>
      <c r="FX12" s="296"/>
      <c r="FY12" s="296"/>
      <c r="FZ12" s="296"/>
      <c r="GA12" s="296" t="s">
        <v>139</v>
      </c>
      <c r="GB12" s="296"/>
      <c r="GC12" s="296"/>
      <c r="GD12" s="296"/>
      <c r="GE12" s="296"/>
      <c r="GF12" s="296" t="s">
        <v>140</v>
      </c>
      <c r="GG12" s="296"/>
      <c r="GH12" s="296"/>
      <c r="GI12" s="296"/>
      <c r="GJ12" s="296"/>
      <c r="GK12" s="296"/>
      <c r="GL12" s="297"/>
      <c r="GM12" s="297"/>
      <c r="GN12" s="297"/>
      <c r="GO12" s="297"/>
      <c r="GP12" s="297"/>
      <c r="GQ12" s="297"/>
      <c r="GR12" s="297"/>
      <c r="GS12" s="298"/>
    </row>
    <row r="13" spans="1:202" s="77" customFormat="1" ht="21" customHeight="1" x14ac:dyDescent="0.2">
      <c r="A13" s="73"/>
      <c r="B13" s="74" t="s">
        <v>24</v>
      </c>
      <c r="C13" s="75">
        <v>118.15677479999998</v>
      </c>
      <c r="D13" s="284">
        <v>10.741524981818181</v>
      </c>
      <c r="E13" s="284"/>
      <c r="F13" s="284"/>
      <c r="G13" s="284"/>
      <c r="H13" s="284"/>
      <c r="I13" s="284">
        <v>48.336862418181809</v>
      </c>
      <c r="J13" s="284"/>
      <c r="K13" s="284"/>
      <c r="L13" s="284"/>
      <c r="M13" s="284"/>
      <c r="N13" s="284">
        <v>53.707624909090896</v>
      </c>
      <c r="O13" s="284"/>
      <c r="P13" s="284"/>
      <c r="Q13" s="284"/>
      <c r="R13" s="284"/>
      <c r="S13" s="284"/>
      <c r="T13" s="284"/>
      <c r="U13" s="284">
        <v>5.3707624909090868</v>
      </c>
      <c r="V13" s="284"/>
      <c r="W13" s="284"/>
      <c r="X13" s="284"/>
      <c r="Y13" s="284"/>
      <c r="Z13" s="284"/>
      <c r="AA13" s="75">
        <v>130.55647904919999</v>
      </c>
      <c r="AB13" s="284">
        <v>11.868770822654545</v>
      </c>
      <c r="AC13" s="284"/>
      <c r="AD13" s="284"/>
      <c r="AE13" s="284"/>
      <c r="AF13" s="284"/>
      <c r="AG13" s="284">
        <v>53.409468701945457</v>
      </c>
      <c r="AH13" s="284"/>
      <c r="AI13" s="284"/>
      <c r="AJ13" s="284"/>
      <c r="AK13" s="284"/>
      <c r="AL13" s="284">
        <v>59.343854113272727</v>
      </c>
      <c r="AM13" s="284"/>
      <c r="AN13" s="284"/>
      <c r="AO13" s="284"/>
      <c r="AP13" s="284"/>
      <c r="AQ13" s="284"/>
      <c r="AR13" s="284"/>
      <c r="AS13" s="284">
        <v>5.9343854113272698</v>
      </c>
      <c r="AT13" s="284"/>
      <c r="AU13" s="284"/>
      <c r="AV13" s="284"/>
      <c r="AW13" s="284"/>
      <c r="AX13" s="284"/>
      <c r="AY13" s="284">
        <v>12.399704249200013</v>
      </c>
      <c r="AZ13" s="284"/>
      <c r="BA13" s="284"/>
      <c r="BB13" s="284"/>
      <c r="BC13" s="284"/>
      <c r="BD13" s="284"/>
      <c r="BE13" s="284"/>
      <c r="BF13" s="284">
        <v>1.1272458408363644</v>
      </c>
      <c r="BG13" s="284"/>
      <c r="BH13" s="284"/>
      <c r="BI13" s="284"/>
      <c r="BJ13" s="284"/>
      <c r="BK13" s="284">
        <v>5.0726062837636476</v>
      </c>
      <c r="BL13" s="284"/>
      <c r="BM13" s="284"/>
      <c r="BN13" s="284"/>
      <c r="BO13" s="284"/>
      <c r="BP13" s="284">
        <v>5.6362292041818307</v>
      </c>
      <c r="BQ13" s="284"/>
      <c r="BR13" s="284"/>
      <c r="BS13" s="284"/>
      <c r="BT13" s="284"/>
      <c r="BU13" s="284"/>
      <c r="BV13" s="284"/>
      <c r="BW13" s="284">
        <v>0.56362292041818307</v>
      </c>
      <c r="BX13" s="284"/>
      <c r="BY13" s="284"/>
      <c r="BZ13" s="284"/>
      <c r="CA13" s="284"/>
      <c r="CB13" s="284"/>
      <c r="CC13" s="284">
        <v>130.55647904919999</v>
      </c>
      <c r="CD13" s="284"/>
      <c r="CE13" s="284"/>
      <c r="CF13" s="284"/>
      <c r="CG13" s="284"/>
      <c r="CH13" s="284"/>
      <c r="CI13" s="284"/>
      <c r="CJ13" s="284">
        <v>0</v>
      </c>
      <c r="CK13" s="284"/>
      <c r="CL13" s="284"/>
      <c r="CM13" s="284"/>
      <c r="CN13" s="284"/>
      <c r="CO13" s="284">
        <v>0</v>
      </c>
      <c r="CP13" s="284"/>
      <c r="CQ13" s="284"/>
      <c r="CR13" s="284"/>
      <c r="CS13" s="284"/>
      <c r="CT13" s="284">
        <v>0</v>
      </c>
      <c r="CU13" s="284"/>
      <c r="CV13" s="284"/>
      <c r="CW13" s="284"/>
      <c r="CX13" s="284"/>
      <c r="CY13" s="284"/>
      <c r="CZ13" s="284"/>
      <c r="DA13" s="284">
        <v>0</v>
      </c>
      <c r="DB13" s="284"/>
      <c r="DC13" s="284"/>
      <c r="DD13" s="284"/>
      <c r="DE13" s="284"/>
      <c r="DF13" s="284"/>
      <c r="DG13" s="307" t="s">
        <v>201</v>
      </c>
      <c r="DH13" s="284"/>
      <c r="DI13" s="284"/>
      <c r="DJ13" s="284"/>
      <c r="DK13" s="284"/>
      <c r="DL13" s="284"/>
      <c r="DM13" s="284"/>
      <c r="DN13" s="307" t="s">
        <v>201</v>
      </c>
      <c r="DO13" s="284"/>
      <c r="DP13" s="284"/>
      <c r="DQ13" s="284"/>
      <c r="DR13" s="284"/>
      <c r="DS13" s="284"/>
      <c r="DT13" s="284"/>
      <c r="DU13" s="284" t="s">
        <v>201</v>
      </c>
      <c r="DV13" s="284"/>
      <c r="DW13" s="284"/>
      <c r="DX13" s="284"/>
      <c r="DY13" s="284"/>
      <c r="DZ13" s="284" t="s">
        <v>201</v>
      </c>
      <c r="EA13" s="284"/>
      <c r="EB13" s="284"/>
      <c r="EC13" s="284"/>
      <c r="ED13" s="284"/>
      <c r="EE13" s="284"/>
      <c r="EF13" s="284"/>
      <c r="EG13" s="284" t="s">
        <v>201</v>
      </c>
      <c r="EH13" s="284"/>
      <c r="EI13" s="284"/>
      <c r="EJ13" s="284"/>
      <c r="EK13" s="284"/>
      <c r="EL13" s="284"/>
      <c r="EM13" s="284"/>
      <c r="EN13" s="284" t="s">
        <v>201</v>
      </c>
      <c r="EO13" s="284"/>
      <c r="EP13" s="284"/>
      <c r="EQ13" s="284"/>
      <c r="ER13" s="284"/>
      <c r="ES13" s="284"/>
      <c r="ET13" s="284"/>
      <c r="EU13" s="284" t="s">
        <v>201</v>
      </c>
      <c r="EV13" s="284"/>
      <c r="EW13" s="284"/>
      <c r="EX13" s="284"/>
      <c r="EY13" s="284"/>
      <c r="EZ13" s="284"/>
      <c r="FA13" s="284"/>
      <c r="FB13" s="284"/>
      <c r="FC13" s="284" t="s">
        <v>201</v>
      </c>
      <c r="FD13" s="284"/>
      <c r="FE13" s="284"/>
      <c r="FF13" s="284"/>
      <c r="FG13" s="284"/>
      <c r="FH13" s="284" t="s">
        <v>201</v>
      </c>
      <c r="FI13" s="284"/>
      <c r="FJ13" s="284"/>
      <c r="FK13" s="284"/>
      <c r="FL13" s="284"/>
      <c r="FM13" s="284"/>
      <c r="FN13" s="284"/>
      <c r="FO13" s="284" t="s">
        <v>201</v>
      </c>
      <c r="FP13" s="284"/>
      <c r="FQ13" s="284"/>
      <c r="FR13" s="284"/>
      <c r="FS13" s="284"/>
      <c r="FT13" s="284"/>
      <c r="FU13" s="284"/>
      <c r="FV13" s="284" t="s">
        <v>201</v>
      </c>
      <c r="FW13" s="284"/>
      <c r="FX13" s="284"/>
      <c r="FY13" s="284"/>
      <c r="FZ13" s="284"/>
      <c r="GA13" s="284" t="s">
        <v>201</v>
      </c>
      <c r="GB13" s="284"/>
      <c r="GC13" s="284"/>
      <c r="GD13" s="284"/>
      <c r="GE13" s="284"/>
      <c r="GF13" s="284" t="s">
        <v>201</v>
      </c>
      <c r="GG13" s="284"/>
      <c r="GH13" s="284"/>
      <c r="GI13" s="284"/>
      <c r="GJ13" s="284"/>
      <c r="GK13" s="284"/>
      <c r="GL13" s="284" t="s">
        <v>201</v>
      </c>
      <c r="GM13" s="284"/>
      <c r="GN13" s="284"/>
      <c r="GO13" s="284"/>
      <c r="GP13" s="284"/>
      <c r="GQ13" s="284"/>
      <c r="GR13" s="284"/>
      <c r="GS13" s="306"/>
      <c r="GT13" s="76"/>
    </row>
    <row r="14" spans="1:202" s="77" customFormat="1" x14ac:dyDescent="0.2">
      <c r="A14" s="78" t="s">
        <v>25</v>
      </c>
      <c r="B14" s="79" t="s">
        <v>26</v>
      </c>
      <c r="C14" s="75">
        <v>1.77</v>
      </c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75">
        <v>0</v>
      </c>
      <c r="AB14" s="284">
        <v>0</v>
      </c>
      <c r="AC14" s="284"/>
      <c r="AD14" s="284"/>
      <c r="AE14" s="284"/>
      <c r="AF14" s="284"/>
      <c r="AG14" s="284">
        <v>0</v>
      </c>
      <c r="AH14" s="284"/>
      <c r="AI14" s="284"/>
      <c r="AJ14" s="284"/>
      <c r="AK14" s="284"/>
      <c r="AL14" s="284">
        <v>0</v>
      </c>
      <c r="AM14" s="284"/>
      <c r="AN14" s="284"/>
      <c r="AO14" s="284"/>
      <c r="AP14" s="284"/>
      <c r="AQ14" s="284"/>
      <c r="AR14" s="284"/>
      <c r="AS14" s="284">
        <v>0</v>
      </c>
      <c r="AT14" s="284"/>
      <c r="AU14" s="284"/>
      <c r="AV14" s="284"/>
      <c r="AW14" s="284"/>
      <c r="AX14" s="284"/>
      <c r="AY14" s="284">
        <v>-1.77</v>
      </c>
      <c r="AZ14" s="284"/>
      <c r="BA14" s="284"/>
      <c r="BB14" s="284"/>
      <c r="BC14" s="284"/>
      <c r="BD14" s="284"/>
      <c r="BE14" s="284"/>
      <c r="BF14" s="284">
        <v>0</v>
      </c>
      <c r="BG14" s="284"/>
      <c r="BH14" s="284"/>
      <c r="BI14" s="284"/>
      <c r="BJ14" s="284"/>
      <c r="BK14" s="284">
        <v>0</v>
      </c>
      <c r="BL14" s="284"/>
      <c r="BM14" s="284"/>
      <c r="BN14" s="284"/>
      <c r="BO14" s="284"/>
      <c r="BP14" s="284">
        <v>0</v>
      </c>
      <c r="BQ14" s="284"/>
      <c r="BR14" s="284"/>
      <c r="BS14" s="284"/>
      <c r="BT14" s="284"/>
      <c r="BU14" s="284"/>
      <c r="BV14" s="284"/>
      <c r="BW14" s="284">
        <v>0</v>
      </c>
      <c r="BX14" s="284"/>
      <c r="BY14" s="284"/>
      <c r="BZ14" s="284"/>
      <c r="CA14" s="284"/>
      <c r="CB14" s="284"/>
      <c r="CC14" s="284">
        <v>0</v>
      </c>
      <c r="CD14" s="284"/>
      <c r="CE14" s="284"/>
      <c r="CF14" s="284"/>
      <c r="CG14" s="284"/>
      <c r="CH14" s="284"/>
      <c r="CI14" s="284"/>
      <c r="CJ14" s="284">
        <v>0</v>
      </c>
      <c r="CK14" s="284"/>
      <c r="CL14" s="284"/>
      <c r="CM14" s="284"/>
      <c r="CN14" s="284"/>
      <c r="CO14" s="284">
        <v>0</v>
      </c>
      <c r="CP14" s="284"/>
      <c r="CQ14" s="284"/>
      <c r="CR14" s="284"/>
      <c r="CS14" s="284"/>
      <c r="CT14" s="284">
        <v>0</v>
      </c>
      <c r="CU14" s="284"/>
      <c r="CV14" s="284"/>
      <c r="CW14" s="284"/>
      <c r="CX14" s="284"/>
      <c r="CY14" s="284"/>
      <c r="CZ14" s="284"/>
      <c r="DA14" s="284">
        <v>0</v>
      </c>
      <c r="DB14" s="284"/>
      <c r="DC14" s="284"/>
      <c r="DD14" s="284"/>
      <c r="DE14" s="284"/>
      <c r="DF14" s="284"/>
      <c r="DG14" s="307" t="s">
        <v>201</v>
      </c>
      <c r="DH14" s="284"/>
      <c r="DI14" s="284"/>
      <c r="DJ14" s="284"/>
      <c r="DK14" s="284"/>
      <c r="DL14" s="284"/>
      <c r="DM14" s="284"/>
      <c r="DN14" s="307" t="s">
        <v>201</v>
      </c>
      <c r="DO14" s="284"/>
      <c r="DP14" s="284"/>
      <c r="DQ14" s="284"/>
      <c r="DR14" s="284"/>
      <c r="DS14" s="284"/>
      <c r="DT14" s="284"/>
      <c r="DU14" s="284" t="s">
        <v>201</v>
      </c>
      <c r="DV14" s="284"/>
      <c r="DW14" s="284"/>
      <c r="DX14" s="284"/>
      <c r="DY14" s="284"/>
      <c r="DZ14" s="284" t="s">
        <v>201</v>
      </c>
      <c r="EA14" s="284"/>
      <c r="EB14" s="284"/>
      <c r="EC14" s="284"/>
      <c r="ED14" s="284"/>
      <c r="EE14" s="284"/>
      <c r="EF14" s="284"/>
      <c r="EG14" s="284" t="s">
        <v>201</v>
      </c>
      <c r="EH14" s="284"/>
      <c r="EI14" s="284"/>
      <c r="EJ14" s="284"/>
      <c r="EK14" s="284"/>
      <c r="EL14" s="284"/>
      <c r="EM14" s="284"/>
      <c r="EN14" s="284" t="s">
        <v>201</v>
      </c>
      <c r="EO14" s="284"/>
      <c r="EP14" s="284"/>
      <c r="EQ14" s="284"/>
      <c r="ER14" s="284"/>
      <c r="ES14" s="284"/>
      <c r="ET14" s="284"/>
      <c r="EU14" s="284" t="s">
        <v>201</v>
      </c>
      <c r="EV14" s="284"/>
      <c r="EW14" s="284"/>
      <c r="EX14" s="284"/>
      <c r="EY14" s="284"/>
      <c r="EZ14" s="284"/>
      <c r="FA14" s="284"/>
      <c r="FB14" s="284"/>
      <c r="FC14" s="284" t="s">
        <v>201</v>
      </c>
      <c r="FD14" s="284"/>
      <c r="FE14" s="284"/>
      <c r="FF14" s="284"/>
      <c r="FG14" s="284"/>
      <c r="FH14" s="284" t="s">
        <v>201</v>
      </c>
      <c r="FI14" s="284"/>
      <c r="FJ14" s="284"/>
      <c r="FK14" s="284"/>
      <c r="FL14" s="284"/>
      <c r="FM14" s="284"/>
      <c r="FN14" s="284"/>
      <c r="FO14" s="284" t="s">
        <v>201</v>
      </c>
      <c r="FP14" s="284"/>
      <c r="FQ14" s="284"/>
      <c r="FR14" s="284"/>
      <c r="FS14" s="284"/>
      <c r="FT14" s="284"/>
      <c r="FU14" s="284"/>
      <c r="FV14" s="284" t="s">
        <v>201</v>
      </c>
      <c r="FW14" s="284"/>
      <c r="FX14" s="284"/>
      <c r="FY14" s="284"/>
      <c r="FZ14" s="284"/>
      <c r="GA14" s="284" t="s">
        <v>201</v>
      </c>
      <c r="GB14" s="284"/>
      <c r="GC14" s="284"/>
      <c r="GD14" s="284"/>
      <c r="GE14" s="284"/>
      <c r="GF14" s="284" t="s">
        <v>201</v>
      </c>
      <c r="GG14" s="284"/>
      <c r="GH14" s="284"/>
      <c r="GI14" s="284"/>
      <c r="GJ14" s="284"/>
      <c r="GK14" s="284"/>
      <c r="GL14" s="284" t="s">
        <v>201</v>
      </c>
      <c r="GM14" s="284"/>
      <c r="GN14" s="284"/>
      <c r="GO14" s="284"/>
      <c r="GP14" s="284"/>
      <c r="GQ14" s="284"/>
      <c r="GR14" s="284"/>
      <c r="GS14" s="306"/>
      <c r="GT14" s="76"/>
    </row>
    <row r="15" spans="1:202" s="77" customFormat="1" x14ac:dyDescent="0.2">
      <c r="A15" s="73" t="s">
        <v>27</v>
      </c>
      <c r="B15" s="74" t="s">
        <v>28</v>
      </c>
      <c r="C15" s="75">
        <v>74.611400000000003</v>
      </c>
      <c r="D15" s="284">
        <v>6.782854545454545</v>
      </c>
      <c r="E15" s="284"/>
      <c r="F15" s="284"/>
      <c r="G15" s="284"/>
      <c r="H15" s="284"/>
      <c r="I15" s="284">
        <v>30.522845454545457</v>
      </c>
      <c r="J15" s="284"/>
      <c r="K15" s="284"/>
      <c r="L15" s="284"/>
      <c r="M15" s="284"/>
      <c r="N15" s="284">
        <v>33.914272727272731</v>
      </c>
      <c r="O15" s="284"/>
      <c r="P15" s="284"/>
      <c r="Q15" s="284"/>
      <c r="R15" s="284"/>
      <c r="S15" s="284"/>
      <c r="T15" s="284"/>
      <c r="U15" s="284">
        <v>3.3914272727272703</v>
      </c>
      <c r="V15" s="284"/>
      <c r="W15" s="284"/>
      <c r="X15" s="284"/>
      <c r="Y15" s="284"/>
      <c r="Z15" s="284"/>
      <c r="AA15" s="75">
        <v>3.5829516814</v>
      </c>
      <c r="AB15" s="284">
        <v>0.32572288012727268</v>
      </c>
      <c r="AC15" s="284"/>
      <c r="AD15" s="284"/>
      <c r="AE15" s="284"/>
      <c r="AF15" s="284"/>
      <c r="AG15" s="284">
        <v>1.4657529605727273</v>
      </c>
      <c r="AH15" s="284"/>
      <c r="AI15" s="284"/>
      <c r="AJ15" s="284"/>
      <c r="AK15" s="284"/>
      <c r="AL15" s="284">
        <v>1.6286144006363636</v>
      </c>
      <c r="AM15" s="284"/>
      <c r="AN15" s="284"/>
      <c r="AO15" s="284"/>
      <c r="AP15" s="284"/>
      <c r="AQ15" s="284"/>
      <c r="AR15" s="284"/>
      <c r="AS15" s="284">
        <v>0.16286144006363634</v>
      </c>
      <c r="AT15" s="284"/>
      <c r="AU15" s="284"/>
      <c r="AV15" s="284"/>
      <c r="AW15" s="284"/>
      <c r="AX15" s="284"/>
      <c r="AY15" s="284">
        <v>-71.028448318599999</v>
      </c>
      <c r="AZ15" s="284"/>
      <c r="BA15" s="284"/>
      <c r="BB15" s="284"/>
      <c r="BC15" s="284"/>
      <c r="BD15" s="284"/>
      <c r="BE15" s="284"/>
      <c r="BF15" s="284">
        <v>-6.4571316653272728</v>
      </c>
      <c r="BG15" s="284"/>
      <c r="BH15" s="284"/>
      <c r="BI15" s="284"/>
      <c r="BJ15" s="284"/>
      <c r="BK15" s="284">
        <v>-29.057092493972732</v>
      </c>
      <c r="BL15" s="284"/>
      <c r="BM15" s="284"/>
      <c r="BN15" s="284"/>
      <c r="BO15" s="284"/>
      <c r="BP15" s="284">
        <v>-32.285658326636366</v>
      </c>
      <c r="BQ15" s="284"/>
      <c r="BR15" s="284"/>
      <c r="BS15" s="284"/>
      <c r="BT15" s="284"/>
      <c r="BU15" s="284"/>
      <c r="BV15" s="284"/>
      <c r="BW15" s="284">
        <v>-3.2285658326636337</v>
      </c>
      <c r="BX15" s="284"/>
      <c r="BY15" s="284"/>
      <c r="BZ15" s="284"/>
      <c r="CA15" s="284"/>
      <c r="CB15" s="284"/>
      <c r="CC15" s="284">
        <v>3.5829516814</v>
      </c>
      <c r="CD15" s="284"/>
      <c r="CE15" s="284"/>
      <c r="CF15" s="284"/>
      <c r="CG15" s="284"/>
      <c r="CH15" s="284"/>
      <c r="CI15" s="284"/>
      <c r="CJ15" s="284">
        <v>0</v>
      </c>
      <c r="CK15" s="284"/>
      <c r="CL15" s="284"/>
      <c r="CM15" s="284"/>
      <c r="CN15" s="284"/>
      <c r="CO15" s="284">
        <v>0</v>
      </c>
      <c r="CP15" s="284"/>
      <c r="CQ15" s="284"/>
      <c r="CR15" s="284"/>
      <c r="CS15" s="284"/>
      <c r="CT15" s="284">
        <v>0</v>
      </c>
      <c r="CU15" s="284"/>
      <c r="CV15" s="284"/>
      <c r="CW15" s="284"/>
      <c r="CX15" s="284"/>
      <c r="CY15" s="284"/>
      <c r="CZ15" s="284"/>
      <c r="DA15" s="284">
        <v>0</v>
      </c>
      <c r="DB15" s="284"/>
      <c r="DC15" s="284"/>
      <c r="DD15" s="284"/>
      <c r="DE15" s="284"/>
      <c r="DF15" s="284"/>
      <c r="DG15" s="284" t="s">
        <v>201</v>
      </c>
      <c r="DH15" s="284"/>
      <c r="DI15" s="284"/>
      <c r="DJ15" s="284"/>
      <c r="DK15" s="284"/>
      <c r="DL15" s="284"/>
      <c r="DM15" s="284"/>
      <c r="DN15" s="284" t="s">
        <v>201</v>
      </c>
      <c r="DO15" s="284"/>
      <c r="DP15" s="284"/>
      <c r="DQ15" s="284"/>
      <c r="DR15" s="284"/>
      <c r="DS15" s="284"/>
      <c r="DT15" s="284"/>
      <c r="DU15" s="284" t="s">
        <v>201</v>
      </c>
      <c r="DV15" s="284"/>
      <c r="DW15" s="284"/>
      <c r="DX15" s="284"/>
      <c r="DY15" s="284"/>
      <c r="DZ15" s="284" t="s">
        <v>201</v>
      </c>
      <c r="EA15" s="284"/>
      <c r="EB15" s="284"/>
      <c r="EC15" s="284"/>
      <c r="ED15" s="284"/>
      <c r="EE15" s="284"/>
      <c r="EF15" s="284"/>
      <c r="EG15" s="284" t="s">
        <v>201</v>
      </c>
      <c r="EH15" s="284"/>
      <c r="EI15" s="284"/>
      <c r="EJ15" s="284"/>
      <c r="EK15" s="284"/>
      <c r="EL15" s="284"/>
      <c r="EM15" s="284"/>
      <c r="EN15" s="284" t="s">
        <v>201</v>
      </c>
      <c r="EO15" s="284"/>
      <c r="EP15" s="284"/>
      <c r="EQ15" s="284"/>
      <c r="ER15" s="284"/>
      <c r="ES15" s="284"/>
      <c r="ET15" s="284"/>
      <c r="EU15" s="284" t="s">
        <v>201</v>
      </c>
      <c r="EV15" s="284"/>
      <c r="EW15" s="284"/>
      <c r="EX15" s="284"/>
      <c r="EY15" s="284"/>
      <c r="EZ15" s="284"/>
      <c r="FA15" s="284"/>
      <c r="FB15" s="284"/>
      <c r="FC15" s="284" t="s">
        <v>201</v>
      </c>
      <c r="FD15" s="284"/>
      <c r="FE15" s="284"/>
      <c r="FF15" s="284"/>
      <c r="FG15" s="284"/>
      <c r="FH15" s="284" t="s">
        <v>201</v>
      </c>
      <c r="FI15" s="284"/>
      <c r="FJ15" s="284"/>
      <c r="FK15" s="284"/>
      <c r="FL15" s="284"/>
      <c r="FM15" s="284"/>
      <c r="FN15" s="284"/>
      <c r="FO15" s="284" t="s">
        <v>201</v>
      </c>
      <c r="FP15" s="284"/>
      <c r="FQ15" s="284"/>
      <c r="FR15" s="284"/>
      <c r="FS15" s="284"/>
      <c r="FT15" s="284"/>
      <c r="FU15" s="284"/>
      <c r="FV15" s="284" t="s">
        <v>201</v>
      </c>
      <c r="FW15" s="284"/>
      <c r="FX15" s="284"/>
      <c r="FY15" s="284"/>
      <c r="FZ15" s="284"/>
      <c r="GA15" s="284" t="s">
        <v>201</v>
      </c>
      <c r="GB15" s="284"/>
      <c r="GC15" s="284"/>
      <c r="GD15" s="284"/>
      <c r="GE15" s="284"/>
      <c r="GF15" s="284" t="s">
        <v>201</v>
      </c>
      <c r="GG15" s="284"/>
      <c r="GH15" s="284"/>
      <c r="GI15" s="284"/>
      <c r="GJ15" s="284"/>
      <c r="GK15" s="284"/>
      <c r="GL15" s="284" t="s">
        <v>201</v>
      </c>
      <c r="GM15" s="284"/>
      <c r="GN15" s="284"/>
      <c r="GO15" s="284"/>
      <c r="GP15" s="284"/>
      <c r="GQ15" s="284"/>
      <c r="GR15" s="284"/>
      <c r="GS15" s="306"/>
      <c r="GT15" s="76"/>
    </row>
    <row r="16" spans="1:202" s="77" customFormat="1" x14ac:dyDescent="0.2">
      <c r="A16" s="73" t="s">
        <v>29</v>
      </c>
      <c r="B16" s="80" t="s">
        <v>30</v>
      </c>
      <c r="C16" s="75">
        <v>4.4013999999999998</v>
      </c>
      <c r="D16" s="284">
        <v>0.40012727272727266</v>
      </c>
      <c r="E16" s="284"/>
      <c r="F16" s="284"/>
      <c r="G16" s="284"/>
      <c r="H16" s="284"/>
      <c r="I16" s="284">
        <v>1.8005727272727274</v>
      </c>
      <c r="J16" s="284"/>
      <c r="K16" s="284"/>
      <c r="L16" s="284"/>
      <c r="M16" s="284"/>
      <c r="N16" s="284">
        <v>2.0006363636363638</v>
      </c>
      <c r="O16" s="284"/>
      <c r="P16" s="284"/>
      <c r="Q16" s="284"/>
      <c r="R16" s="284"/>
      <c r="S16" s="284"/>
      <c r="T16" s="284"/>
      <c r="U16" s="284">
        <v>0.20006363636363655</v>
      </c>
      <c r="V16" s="284"/>
      <c r="W16" s="284"/>
      <c r="X16" s="284"/>
      <c r="Y16" s="284"/>
      <c r="Z16" s="284"/>
      <c r="AA16" s="75">
        <v>0.41654710360000002</v>
      </c>
      <c r="AB16" s="284">
        <v>3.7867918509090909E-2</v>
      </c>
      <c r="AC16" s="284"/>
      <c r="AD16" s="284"/>
      <c r="AE16" s="284"/>
      <c r="AF16" s="284"/>
      <c r="AG16" s="284">
        <v>0.17040563329090913</v>
      </c>
      <c r="AH16" s="284"/>
      <c r="AI16" s="284"/>
      <c r="AJ16" s="284"/>
      <c r="AK16" s="284"/>
      <c r="AL16" s="284">
        <v>0.18933959254545457</v>
      </c>
      <c r="AM16" s="284"/>
      <c r="AN16" s="284"/>
      <c r="AO16" s="284"/>
      <c r="AP16" s="284"/>
      <c r="AQ16" s="284"/>
      <c r="AR16" s="284"/>
      <c r="AS16" s="284">
        <v>1.893395925454544E-2</v>
      </c>
      <c r="AT16" s="284"/>
      <c r="AU16" s="284"/>
      <c r="AV16" s="284"/>
      <c r="AW16" s="284"/>
      <c r="AX16" s="284"/>
      <c r="AY16" s="284">
        <v>-3.9848528963999996</v>
      </c>
      <c r="AZ16" s="284"/>
      <c r="BA16" s="284"/>
      <c r="BB16" s="284"/>
      <c r="BC16" s="284"/>
      <c r="BD16" s="284"/>
      <c r="BE16" s="284"/>
      <c r="BF16" s="284">
        <v>-0.36225935421818178</v>
      </c>
      <c r="BG16" s="284"/>
      <c r="BH16" s="284"/>
      <c r="BI16" s="284"/>
      <c r="BJ16" s="284"/>
      <c r="BK16" s="284">
        <v>-1.6301670939818182</v>
      </c>
      <c r="BL16" s="284"/>
      <c r="BM16" s="284"/>
      <c r="BN16" s="284"/>
      <c r="BO16" s="284"/>
      <c r="BP16" s="284">
        <v>-1.8112967710909091</v>
      </c>
      <c r="BQ16" s="284"/>
      <c r="BR16" s="284"/>
      <c r="BS16" s="284"/>
      <c r="BT16" s="284"/>
      <c r="BU16" s="284"/>
      <c r="BV16" s="284"/>
      <c r="BW16" s="284">
        <v>-0.18112967710909111</v>
      </c>
      <c r="BX16" s="284"/>
      <c r="BY16" s="284"/>
      <c r="BZ16" s="284"/>
      <c r="CA16" s="284"/>
      <c r="CB16" s="284"/>
      <c r="CC16" s="284">
        <v>0.41654710360000002</v>
      </c>
      <c r="CD16" s="284"/>
      <c r="CE16" s="284"/>
      <c r="CF16" s="284"/>
      <c r="CG16" s="284"/>
      <c r="CH16" s="284"/>
      <c r="CI16" s="284"/>
      <c r="CJ16" s="284">
        <v>0</v>
      </c>
      <c r="CK16" s="284"/>
      <c r="CL16" s="284"/>
      <c r="CM16" s="284"/>
      <c r="CN16" s="284"/>
      <c r="CO16" s="284">
        <v>0</v>
      </c>
      <c r="CP16" s="284"/>
      <c r="CQ16" s="284"/>
      <c r="CR16" s="284"/>
      <c r="CS16" s="284"/>
      <c r="CT16" s="284">
        <v>0</v>
      </c>
      <c r="CU16" s="284"/>
      <c r="CV16" s="284"/>
      <c r="CW16" s="284"/>
      <c r="CX16" s="284"/>
      <c r="CY16" s="284"/>
      <c r="CZ16" s="284"/>
      <c r="DA16" s="284">
        <v>0</v>
      </c>
      <c r="DB16" s="284"/>
      <c r="DC16" s="284"/>
      <c r="DD16" s="284"/>
      <c r="DE16" s="284"/>
      <c r="DF16" s="284"/>
      <c r="DG16" s="284" t="s">
        <v>201</v>
      </c>
      <c r="DH16" s="284"/>
      <c r="DI16" s="284"/>
      <c r="DJ16" s="284"/>
      <c r="DK16" s="284"/>
      <c r="DL16" s="284"/>
      <c r="DM16" s="284"/>
      <c r="DN16" s="284" t="s">
        <v>201</v>
      </c>
      <c r="DO16" s="284"/>
      <c r="DP16" s="284"/>
      <c r="DQ16" s="284"/>
      <c r="DR16" s="284"/>
      <c r="DS16" s="284"/>
      <c r="DT16" s="284"/>
      <c r="DU16" s="284" t="s">
        <v>201</v>
      </c>
      <c r="DV16" s="284"/>
      <c r="DW16" s="284"/>
      <c r="DX16" s="284"/>
      <c r="DY16" s="284"/>
      <c r="DZ16" s="284" t="s">
        <v>201</v>
      </c>
      <c r="EA16" s="284"/>
      <c r="EB16" s="284"/>
      <c r="EC16" s="284"/>
      <c r="ED16" s="284"/>
      <c r="EE16" s="284"/>
      <c r="EF16" s="284"/>
      <c r="EG16" s="284" t="s">
        <v>201</v>
      </c>
      <c r="EH16" s="284"/>
      <c r="EI16" s="284"/>
      <c r="EJ16" s="284"/>
      <c r="EK16" s="284"/>
      <c r="EL16" s="284"/>
      <c r="EM16" s="284"/>
      <c r="EN16" s="284" t="s">
        <v>201</v>
      </c>
      <c r="EO16" s="284"/>
      <c r="EP16" s="284"/>
      <c r="EQ16" s="284"/>
      <c r="ER16" s="284"/>
      <c r="ES16" s="284"/>
      <c r="ET16" s="284"/>
      <c r="EU16" s="284" t="s">
        <v>201</v>
      </c>
      <c r="EV16" s="284"/>
      <c r="EW16" s="284"/>
      <c r="EX16" s="284"/>
      <c r="EY16" s="284"/>
      <c r="EZ16" s="284"/>
      <c r="FA16" s="284"/>
      <c r="FB16" s="284"/>
      <c r="FC16" s="284" t="s">
        <v>201</v>
      </c>
      <c r="FD16" s="284"/>
      <c r="FE16" s="284"/>
      <c r="FF16" s="284"/>
      <c r="FG16" s="284"/>
      <c r="FH16" s="284" t="s">
        <v>201</v>
      </c>
      <c r="FI16" s="284"/>
      <c r="FJ16" s="284"/>
      <c r="FK16" s="284"/>
      <c r="FL16" s="284"/>
      <c r="FM16" s="284"/>
      <c r="FN16" s="284"/>
      <c r="FO16" s="284" t="s">
        <v>201</v>
      </c>
      <c r="FP16" s="284"/>
      <c r="FQ16" s="284"/>
      <c r="FR16" s="284"/>
      <c r="FS16" s="284"/>
      <c r="FT16" s="284"/>
      <c r="FU16" s="284"/>
      <c r="FV16" s="284" t="s">
        <v>201</v>
      </c>
      <c r="FW16" s="284"/>
      <c r="FX16" s="284"/>
      <c r="FY16" s="284"/>
      <c r="FZ16" s="284"/>
      <c r="GA16" s="284" t="s">
        <v>201</v>
      </c>
      <c r="GB16" s="284"/>
      <c r="GC16" s="284"/>
      <c r="GD16" s="284"/>
      <c r="GE16" s="284"/>
      <c r="GF16" s="284" t="s">
        <v>201</v>
      </c>
      <c r="GG16" s="284"/>
      <c r="GH16" s="284"/>
      <c r="GI16" s="284"/>
      <c r="GJ16" s="284"/>
      <c r="GK16" s="284"/>
      <c r="GL16" s="284" t="s">
        <v>201</v>
      </c>
      <c r="GM16" s="284"/>
      <c r="GN16" s="284"/>
      <c r="GO16" s="284"/>
      <c r="GP16" s="284"/>
      <c r="GQ16" s="284"/>
      <c r="GR16" s="284"/>
      <c r="GS16" s="306"/>
      <c r="GT16" s="76"/>
    </row>
    <row r="17" spans="1:202" ht="22.5" hidden="1" outlineLevel="1" x14ac:dyDescent="0.2">
      <c r="A17" s="81"/>
      <c r="B17" s="82" t="s">
        <v>31</v>
      </c>
      <c r="C17" s="75">
        <v>0.82599999999999996</v>
      </c>
      <c r="D17" s="285">
        <v>7.5090909090909097E-2</v>
      </c>
      <c r="E17" s="285"/>
      <c r="F17" s="285"/>
      <c r="G17" s="285"/>
      <c r="H17" s="285"/>
      <c r="I17" s="285">
        <v>0.33790909090909088</v>
      </c>
      <c r="J17" s="285"/>
      <c r="K17" s="285"/>
      <c r="L17" s="285"/>
      <c r="M17" s="285"/>
      <c r="N17" s="285">
        <v>0.37545454545454543</v>
      </c>
      <c r="O17" s="285"/>
      <c r="P17" s="285"/>
      <c r="Q17" s="285"/>
      <c r="R17" s="285"/>
      <c r="S17" s="285"/>
      <c r="T17" s="285"/>
      <c r="U17" s="285">
        <v>3.7545454545454549E-2</v>
      </c>
      <c r="V17" s="285"/>
      <c r="W17" s="285"/>
      <c r="X17" s="285"/>
      <c r="Y17" s="285"/>
      <c r="Z17" s="285"/>
      <c r="AA17" s="72">
        <v>0</v>
      </c>
      <c r="AB17" s="285">
        <v>0</v>
      </c>
      <c r="AC17" s="285"/>
      <c r="AD17" s="285"/>
      <c r="AE17" s="285"/>
      <c r="AF17" s="285"/>
      <c r="AG17" s="285">
        <v>0</v>
      </c>
      <c r="AH17" s="285"/>
      <c r="AI17" s="285"/>
      <c r="AJ17" s="285"/>
      <c r="AK17" s="285"/>
      <c r="AL17" s="285">
        <v>0</v>
      </c>
      <c r="AM17" s="285"/>
      <c r="AN17" s="285"/>
      <c r="AO17" s="285"/>
      <c r="AP17" s="285"/>
      <c r="AQ17" s="285"/>
      <c r="AR17" s="285"/>
      <c r="AS17" s="285">
        <v>0</v>
      </c>
      <c r="AT17" s="285"/>
      <c r="AU17" s="285"/>
      <c r="AV17" s="285"/>
      <c r="AW17" s="285"/>
      <c r="AX17" s="285"/>
      <c r="AY17" s="285">
        <v>-0.82599999999999996</v>
      </c>
      <c r="AZ17" s="285"/>
      <c r="BA17" s="285"/>
      <c r="BB17" s="285"/>
      <c r="BC17" s="285"/>
      <c r="BD17" s="285"/>
      <c r="BE17" s="285"/>
      <c r="BF17" s="285">
        <v>-7.5090909090909097E-2</v>
      </c>
      <c r="BG17" s="285"/>
      <c r="BH17" s="285"/>
      <c r="BI17" s="285"/>
      <c r="BJ17" s="285"/>
      <c r="BK17" s="285">
        <v>-0.33790909090909088</v>
      </c>
      <c r="BL17" s="285"/>
      <c r="BM17" s="285"/>
      <c r="BN17" s="285"/>
      <c r="BO17" s="285"/>
      <c r="BP17" s="285">
        <v>-0.37545454545454543</v>
      </c>
      <c r="BQ17" s="285"/>
      <c r="BR17" s="285"/>
      <c r="BS17" s="285"/>
      <c r="BT17" s="285"/>
      <c r="BU17" s="285"/>
      <c r="BV17" s="285"/>
      <c r="BW17" s="285">
        <v>-3.7545454545454549E-2</v>
      </c>
      <c r="BX17" s="285"/>
      <c r="BY17" s="285"/>
      <c r="BZ17" s="285"/>
      <c r="CA17" s="285"/>
      <c r="CB17" s="285"/>
      <c r="CC17" s="285">
        <v>0</v>
      </c>
      <c r="CD17" s="285"/>
      <c r="CE17" s="285"/>
      <c r="CF17" s="285"/>
      <c r="CG17" s="285"/>
      <c r="CH17" s="285"/>
      <c r="CI17" s="285"/>
      <c r="CJ17" s="284">
        <v>0</v>
      </c>
      <c r="CK17" s="284"/>
      <c r="CL17" s="284"/>
      <c r="CM17" s="284"/>
      <c r="CN17" s="284"/>
      <c r="CO17" s="284">
        <v>0</v>
      </c>
      <c r="CP17" s="284"/>
      <c r="CQ17" s="284"/>
      <c r="CR17" s="284"/>
      <c r="CS17" s="284"/>
      <c r="CT17" s="284">
        <v>0</v>
      </c>
      <c r="CU17" s="284"/>
      <c r="CV17" s="284"/>
      <c r="CW17" s="284"/>
      <c r="CX17" s="284"/>
      <c r="CY17" s="284"/>
      <c r="CZ17" s="284"/>
      <c r="DA17" s="284">
        <v>0</v>
      </c>
      <c r="DB17" s="284"/>
      <c r="DC17" s="284"/>
      <c r="DD17" s="284"/>
      <c r="DE17" s="284"/>
      <c r="DF17" s="284"/>
      <c r="DG17" s="285" t="s">
        <v>201</v>
      </c>
      <c r="DH17" s="285"/>
      <c r="DI17" s="285"/>
      <c r="DJ17" s="285"/>
      <c r="DK17" s="285"/>
      <c r="DL17" s="285"/>
      <c r="DM17" s="285"/>
      <c r="DN17" s="285" t="s">
        <v>201</v>
      </c>
      <c r="DO17" s="285"/>
      <c r="DP17" s="285"/>
      <c r="DQ17" s="285"/>
      <c r="DR17" s="285"/>
      <c r="DS17" s="285"/>
      <c r="DT17" s="285"/>
      <c r="DU17" s="285" t="s">
        <v>201</v>
      </c>
      <c r="DV17" s="285"/>
      <c r="DW17" s="285"/>
      <c r="DX17" s="285"/>
      <c r="DY17" s="285"/>
      <c r="DZ17" s="285" t="s">
        <v>201</v>
      </c>
      <c r="EA17" s="285"/>
      <c r="EB17" s="285"/>
      <c r="EC17" s="285"/>
      <c r="ED17" s="285"/>
      <c r="EE17" s="285"/>
      <c r="EF17" s="285"/>
      <c r="EG17" s="285" t="s">
        <v>201</v>
      </c>
      <c r="EH17" s="285"/>
      <c r="EI17" s="285"/>
      <c r="EJ17" s="285"/>
      <c r="EK17" s="285"/>
      <c r="EL17" s="285"/>
      <c r="EM17" s="285"/>
      <c r="EN17" s="285" t="s">
        <v>201</v>
      </c>
      <c r="EO17" s="285"/>
      <c r="EP17" s="285"/>
      <c r="EQ17" s="285"/>
      <c r="ER17" s="285"/>
      <c r="ES17" s="285"/>
      <c r="ET17" s="285"/>
      <c r="EU17" s="285" t="s">
        <v>201</v>
      </c>
      <c r="EV17" s="285"/>
      <c r="EW17" s="285"/>
      <c r="EX17" s="285"/>
      <c r="EY17" s="285"/>
      <c r="EZ17" s="285"/>
      <c r="FA17" s="285"/>
      <c r="FB17" s="285"/>
      <c r="FC17" s="285" t="s">
        <v>201</v>
      </c>
      <c r="FD17" s="285"/>
      <c r="FE17" s="285"/>
      <c r="FF17" s="285"/>
      <c r="FG17" s="285"/>
      <c r="FH17" s="285" t="s">
        <v>201</v>
      </c>
      <c r="FI17" s="285"/>
      <c r="FJ17" s="285"/>
      <c r="FK17" s="285"/>
      <c r="FL17" s="285"/>
      <c r="FM17" s="285"/>
      <c r="FN17" s="285"/>
      <c r="FO17" s="285" t="s">
        <v>201</v>
      </c>
      <c r="FP17" s="285"/>
      <c r="FQ17" s="285"/>
      <c r="FR17" s="285"/>
      <c r="FS17" s="285"/>
      <c r="FT17" s="285"/>
      <c r="FU17" s="285"/>
      <c r="FV17" s="285" t="s">
        <v>201</v>
      </c>
      <c r="FW17" s="285"/>
      <c r="FX17" s="285"/>
      <c r="FY17" s="285"/>
      <c r="FZ17" s="285"/>
      <c r="GA17" s="285" t="s">
        <v>201</v>
      </c>
      <c r="GB17" s="285"/>
      <c r="GC17" s="285"/>
      <c r="GD17" s="285"/>
      <c r="GE17" s="285"/>
      <c r="GF17" s="285" t="s">
        <v>201</v>
      </c>
      <c r="GG17" s="285"/>
      <c r="GH17" s="285"/>
      <c r="GI17" s="285"/>
      <c r="GJ17" s="285"/>
      <c r="GK17" s="285"/>
      <c r="GL17" s="285" t="s">
        <v>201</v>
      </c>
      <c r="GM17" s="285"/>
      <c r="GN17" s="285"/>
      <c r="GO17" s="285"/>
      <c r="GP17" s="285"/>
      <c r="GQ17" s="285"/>
      <c r="GR17" s="285"/>
      <c r="GS17" s="289"/>
    </row>
    <row r="18" spans="1:202" ht="22.5" hidden="1" outlineLevel="1" x14ac:dyDescent="0.2">
      <c r="A18" s="81"/>
      <c r="B18" s="82" t="s">
        <v>32</v>
      </c>
      <c r="C18" s="75">
        <v>0.64900000000000002</v>
      </c>
      <c r="D18" s="285">
        <v>5.8999999999999997E-2</v>
      </c>
      <c r="E18" s="285"/>
      <c r="F18" s="285"/>
      <c r="G18" s="285"/>
      <c r="H18" s="285"/>
      <c r="I18" s="285">
        <v>0.26550000000000007</v>
      </c>
      <c r="J18" s="285"/>
      <c r="K18" s="285"/>
      <c r="L18" s="285"/>
      <c r="M18" s="285"/>
      <c r="N18" s="285">
        <v>0.29500000000000004</v>
      </c>
      <c r="O18" s="285"/>
      <c r="P18" s="285"/>
      <c r="Q18" s="285"/>
      <c r="R18" s="285"/>
      <c r="S18" s="285"/>
      <c r="T18" s="285"/>
      <c r="U18" s="285">
        <v>2.9499999999999971E-2</v>
      </c>
      <c r="V18" s="285"/>
      <c r="W18" s="285"/>
      <c r="X18" s="285"/>
      <c r="Y18" s="285"/>
      <c r="Z18" s="285"/>
      <c r="AA18" s="72">
        <v>0</v>
      </c>
      <c r="AB18" s="285">
        <v>0</v>
      </c>
      <c r="AC18" s="285"/>
      <c r="AD18" s="285"/>
      <c r="AE18" s="285"/>
      <c r="AF18" s="285"/>
      <c r="AG18" s="285">
        <v>0</v>
      </c>
      <c r="AH18" s="285"/>
      <c r="AI18" s="285"/>
      <c r="AJ18" s="285"/>
      <c r="AK18" s="285"/>
      <c r="AL18" s="285">
        <v>0</v>
      </c>
      <c r="AM18" s="285"/>
      <c r="AN18" s="285"/>
      <c r="AO18" s="285"/>
      <c r="AP18" s="285"/>
      <c r="AQ18" s="285"/>
      <c r="AR18" s="285"/>
      <c r="AS18" s="285">
        <v>0</v>
      </c>
      <c r="AT18" s="285"/>
      <c r="AU18" s="285"/>
      <c r="AV18" s="285"/>
      <c r="AW18" s="285"/>
      <c r="AX18" s="285"/>
      <c r="AY18" s="285">
        <v>-0.64900000000000002</v>
      </c>
      <c r="AZ18" s="285"/>
      <c r="BA18" s="285"/>
      <c r="BB18" s="285"/>
      <c r="BC18" s="285"/>
      <c r="BD18" s="285"/>
      <c r="BE18" s="285"/>
      <c r="BF18" s="285">
        <v>-5.8999999999999997E-2</v>
      </c>
      <c r="BG18" s="285"/>
      <c r="BH18" s="285"/>
      <c r="BI18" s="285"/>
      <c r="BJ18" s="285"/>
      <c r="BK18" s="285">
        <v>-0.26550000000000007</v>
      </c>
      <c r="BL18" s="285"/>
      <c r="BM18" s="285"/>
      <c r="BN18" s="285"/>
      <c r="BO18" s="285"/>
      <c r="BP18" s="285">
        <v>-0.29500000000000004</v>
      </c>
      <c r="BQ18" s="285"/>
      <c r="BR18" s="285"/>
      <c r="BS18" s="285"/>
      <c r="BT18" s="285"/>
      <c r="BU18" s="285"/>
      <c r="BV18" s="285"/>
      <c r="BW18" s="285">
        <v>-2.9499999999999971E-2</v>
      </c>
      <c r="BX18" s="285"/>
      <c r="BY18" s="285"/>
      <c r="BZ18" s="285"/>
      <c r="CA18" s="285"/>
      <c r="CB18" s="285"/>
      <c r="CC18" s="285">
        <v>0</v>
      </c>
      <c r="CD18" s="285"/>
      <c r="CE18" s="285"/>
      <c r="CF18" s="285"/>
      <c r="CG18" s="285"/>
      <c r="CH18" s="285"/>
      <c r="CI18" s="285"/>
      <c r="CJ18" s="284">
        <v>0</v>
      </c>
      <c r="CK18" s="284"/>
      <c r="CL18" s="284"/>
      <c r="CM18" s="284"/>
      <c r="CN18" s="284"/>
      <c r="CO18" s="284">
        <v>0</v>
      </c>
      <c r="CP18" s="284"/>
      <c r="CQ18" s="284"/>
      <c r="CR18" s="284"/>
      <c r="CS18" s="284"/>
      <c r="CT18" s="284">
        <v>0</v>
      </c>
      <c r="CU18" s="284"/>
      <c r="CV18" s="284"/>
      <c r="CW18" s="284"/>
      <c r="CX18" s="284"/>
      <c r="CY18" s="284"/>
      <c r="CZ18" s="284"/>
      <c r="DA18" s="284">
        <v>0</v>
      </c>
      <c r="DB18" s="284"/>
      <c r="DC18" s="284"/>
      <c r="DD18" s="284"/>
      <c r="DE18" s="284"/>
      <c r="DF18" s="284"/>
      <c r="DG18" s="285" t="s">
        <v>201</v>
      </c>
      <c r="DH18" s="285"/>
      <c r="DI18" s="285"/>
      <c r="DJ18" s="285"/>
      <c r="DK18" s="285"/>
      <c r="DL18" s="285"/>
      <c r="DM18" s="285"/>
      <c r="DN18" s="285" t="s">
        <v>201</v>
      </c>
      <c r="DO18" s="285"/>
      <c r="DP18" s="285"/>
      <c r="DQ18" s="285"/>
      <c r="DR18" s="285"/>
      <c r="DS18" s="285"/>
      <c r="DT18" s="285"/>
      <c r="DU18" s="285" t="s">
        <v>201</v>
      </c>
      <c r="DV18" s="285"/>
      <c r="DW18" s="285"/>
      <c r="DX18" s="285"/>
      <c r="DY18" s="285"/>
      <c r="DZ18" s="285" t="s">
        <v>201</v>
      </c>
      <c r="EA18" s="285"/>
      <c r="EB18" s="285"/>
      <c r="EC18" s="285"/>
      <c r="ED18" s="285"/>
      <c r="EE18" s="285"/>
      <c r="EF18" s="285"/>
      <c r="EG18" s="285" t="s">
        <v>201</v>
      </c>
      <c r="EH18" s="285"/>
      <c r="EI18" s="285"/>
      <c r="EJ18" s="285"/>
      <c r="EK18" s="285"/>
      <c r="EL18" s="285"/>
      <c r="EM18" s="285"/>
      <c r="EN18" s="285" t="s">
        <v>201</v>
      </c>
      <c r="EO18" s="285"/>
      <c r="EP18" s="285"/>
      <c r="EQ18" s="285"/>
      <c r="ER18" s="285"/>
      <c r="ES18" s="285"/>
      <c r="ET18" s="285"/>
      <c r="EU18" s="285" t="s">
        <v>201</v>
      </c>
      <c r="EV18" s="285"/>
      <c r="EW18" s="285"/>
      <c r="EX18" s="285"/>
      <c r="EY18" s="285"/>
      <c r="EZ18" s="285"/>
      <c r="FA18" s="285"/>
      <c r="FB18" s="285"/>
      <c r="FC18" s="285" t="s">
        <v>201</v>
      </c>
      <c r="FD18" s="285"/>
      <c r="FE18" s="285"/>
      <c r="FF18" s="285"/>
      <c r="FG18" s="285"/>
      <c r="FH18" s="285" t="s">
        <v>201</v>
      </c>
      <c r="FI18" s="285"/>
      <c r="FJ18" s="285"/>
      <c r="FK18" s="285"/>
      <c r="FL18" s="285"/>
      <c r="FM18" s="285"/>
      <c r="FN18" s="285"/>
      <c r="FO18" s="285" t="s">
        <v>201</v>
      </c>
      <c r="FP18" s="285"/>
      <c r="FQ18" s="285"/>
      <c r="FR18" s="285"/>
      <c r="FS18" s="285"/>
      <c r="FT18" s="285"/>
      <c r="FU18" s="285"/>
      <c r="FV18" s="285" t="s">
        <v>201</v>
      </c>
      <c r="FW18" s="285"/>
      <c r="FX18" s="285"/>
      <c r="FY18" s="285"/>
      <c r="FZ18" s="285"/>
      <c r="GA18" s="285" t="s">
        <v>201</v>
      </c>
      <c r="GB18" s="285"/>
      <c r="GC18" s="285"/>
      <c r="GD18" s="285"/>
      <c r="GE18" s="285"/>
      <c r="GF18" s="285" t="s">
        <v>201</v>
      </c>
      <c r="GG18" s="285"/>
      <c r="GH18" s="285"/>
      <c r="GI18" s="285"/>
      <c r="GJ18" s="285"/>
      <c r="GK18" s="285"/>
      <c r="GL18" s="285" t="s">
        <v>201</v>
      </c>
      <c r="GM18" s="285"/>
      <c r="GN18" s="285"/>
      <c r="GO18" s="285"/>
      <c r="GP18" s="285"/>
      <c r="GQ18" s="285"/>
      <c r="GR18" s="285"/>
      <c r="GS18" s="289"/>
    </row>
    <row r="19" spans="1:202" ht="22.5" hidden="1" outlineLevel="1" x14ac:dyDescent="0.2">
      <c r="A19" s="81"/>
      <c r="B19" s="82" t="s">
        <v>33</v>
      </c>
      <c r="C19" s="75">
        <v>0.59</v>
      </c>
      <c r="D19" s="285">
        <v>5.3636363636363628E-2</v>
      </c>
      <c r="E19" s="285"/>
      <c r="F19" s="285"/>
      <c r="G19" s="285"/>
      <c r="H19" s="285"/>
      <c r="I19" s="285">
        <v>0.24136363636363636</v>
      </c>
      <c r="J19" s="285"/>
      <c r="K19" s="285"/>
      <c r="L19" s="285"/>
      <c r="M19" s="285"/>
      <c r="N19" s="285">
        <v>0.26818181818181819</v>
      </c>
      <c r="O19" s="285"/>
      <c r="P19" s="285"/>
      <c r="Q19" s="285"/>
      <c r="R19" s="285"/>
      <c r="S19" s="285"/>
      <c r="T19" s="285"/>
      <c r="U19" s="285">
        <v>2.6818181818181852E-2</v>
      </c>
      <c r="V19" s="285"/>
      <c r="W19" s="285"/>
      <c r="X19" s="285"/>
      <c r="Y19" s="285"/>
      <c r="Z19" s="285"/>
      <c r="AA19" s="72">
        <v>0</v>
      </c>
      <c r="AB19" s="285">
        <v>0</v>
      </c>
      <c r="AC19" s="285"/>
      <c r="AD19" s="285"/>
      <c r="AE19" s="285"/>
      <c r="AF19" s="285"/>
      <c r="AG19" s="285">
        <v>0</v>
      </c>
      <c r="AH19" s="285"/>
      <c r="AI19" s="285"/>
      <c r="AJ19" s="285"/>
      <c r="AK19" s="285"/>
      <c r="AL19" s="285">
        <v>0</v>
      </c>
      <c r="AM19" s="285"/>
      <c r="AN19" s="285"/>
      <c r="AO19" s="285"/>
      <c r="AP19" s="285"/>
      <c r="AQ19" s="285"/>
      <c r="AR19" s="285"/>
      <c r="AS19" s="285">
        <v>0</v>
      </c>
      <c r="AT19" s="285"/>
      <c r="AU19" s="285"/>
      <c r="AV19" s="285"/>
      <c r="AW19" s="285"/>
      <c r="AX19" s="285"/>
      <c r="AY19" s="285">
        <v>-0.59</v>
      </c>
      <c r="AZ19" s="285"/>
      <c r="BA19" s="285"/>
      <c r="BB19" s="285"/>
      <c r="BC19" s="285"/>
      <c r="BD19" s="285"/>
      <c r="BE19" s="285"/>
      <c r="BF19" s="285">
        <v>-5.3636363636363628E-2</v>
      </c>
      <c r="BG19" s="285"/>
      <c r="BH19" s="285"/>
      <c r="BI19" s="285"/>
      <c r="BJ19" s="285"/>
      <c r="BK19" s="285">
        <v>-0.24136363636363636</v>
      </c>
      <c r="BL19" s="285"/>
      <c r="BM19" s="285"/>
      <c r="BN19" s="285"/>
      <c r="BO19" s="285"/>
      <c r="BP19" s="285">
        <v>-0.26818181818181819</v>
      </c>
      <c r="BQ19" s="285"/>
      <c r="BR19" s="285"/>
      <c r="BS19" s="285"/>
      <c r="BT19" s="285"/>
      <c r="BU19" s="285"/>
      <c r="BV19" s="285"/>
      <c r="BW19" s="285">
        <v>-2.6818181818181852E-2</v>
      </c>
      <c r="BX19" s="285"/>
      <c r="BY19" s="285"/>
      <c r="BZ19" s="285"/>
      <c r="CA19" s="285"/>
      <c r="CB19" s="285"/>
      <c r="CC19" s="285">
        <v>0</v>
      </c>
      <c r="CD19" s="285"/>
      <c r="CE19" s="285"/>
      <c r="CF19" s="285"/>
      <c r="CG19" s="285"/>
      <c r="CH19" s="285"/>
      <c r="CI19" s="285"/>
      <c r="CJ19" s="284">
        <v>0</v>
      </c>
      <c r="CK19" s="284"/>
      <c r="CL19" s="284"/>
      <c r="CM19" s="284"/>
      <c r="CN19" s="284"/>
      <c r="CO19" s="284">
        <v>0</v>
      </c>
      <c r="CP19" s="284"/>
      <c r="CQ19" s="284"/>
      <c r="CR19" s="284"/>
      <c r="CS19" s="284"/>
      <c r="CT19" s="284">
        <v>0</v>
      </c>
      <c r="CU19" s="284"/>
      <c r="CV19" s="284"/>
      <c r="CW19" s="284"/>
      <c r="CX19" s="284"/>
      <c r="CY19" s="284"/>
      <c r="CZ19" s="284"/>
      <c r="DA19" s="284">
        <v>0</v>
      </c>
      <c r="DB19" s="284"/>
      <c r="DC19" s="284"/>
      <c r="DD19" s="284"/>
      <c r="DE19" s="284"/>
      <c r="DF19" s="284"/>
      <c r="DG19" s="285" t="s">
        <v>201</v>
      </c>
      <c r="DH19" s="285"/>
      <c r="DI19" s="285"/>
      <c r="DJ19" s="285"/>
      <c r="DK19" s="285"/>
      <c r="DL19" s="285"/>
      <c r="DM19" s="285"/>
      <c r="DN19" s="285" t="s">
        <v>201</v>
      </c>
      <c r="DO19" s="285"/>
      <c r="DP19" s="285"/>
      <c r="DQ19" s="285"/>
      <c r="DR19" s="285"/>
      <c r="DS19" s="285"/>
      <c r="DT19" s="285"/>
      <c r="DU19" s="285" t="s">
        <v>201</v>
      </c>
      <c r="DV19" s="285"/>
      <c r="DW19" s="285"/>
      <c r="DX19" s="285"/>
      <c r="DY19" s="285"/>
      <c r="DZ19" s="285" t="s">
        <v>201</v>
      </c>
      <c r="EA19" s="285"/>
      <c r="EB19" s="285"/>
      <c r="EC19" s="285"/>
      <c r="ED19" s="285"/>
      <c r="EE19" s="285"/>
      <c r="EF19" s="285"/>
      <c r="EG19" s="285" t="s">
        <v>201</v>
      </c>
      <c r="EH19" s="285"/>
      <c r="EI19" s="285"/>
      <c r="EJ19" s="285"/>
      <c r="EK19" s="285"/>
      <c r="EL19" s="285"/>
      <c r="EM19" s="285"/>
      <c r="EN19" s="285" t="s">
        <v>201</v>
      </c>
      <c r="EO19" s="285"/>
      <c r="EP19" s="285"/>
      <c r="EQ19" s="285"/>
      <c r="ER19" s="285"/>
      <c r="ES19" s="285"/>
      <c r="ET19" s="285"/>
      <c r="EU19" s="285" t="s">
        <v>201</v>
      </c>
      <c r="EV19" s="285"/>
      <c r="EW19" s="285"/>
      <c r="EX19" s="285"/>
      <c r="EY19" s="285"/>
      <c r="EZ19" s="285"/>
      <c r="FA19" s="285"/>
      <c r="FB19" s="285"/>
      <c r="FC19" s="285" t="s">
        <v>201</v>
      </c>
      <c r="FD19" s="285"/>
      <c r="FE19" s="285"/>
      <c r="FF19" s="285"/>
      <c r="FG19" s="285"/>
      <c r="FH19" s="285" t="s">
        <v>201</v>
      </c>
      <c r="FI19" s="285"/>
      <c r="FJ19" s="285"/>
      <c r="FK19" s="285"/>
      <c r="FL19" s="285"/>
      <c r="FM19" s="285"/>
      <c r="FN19" s="285"/>
      <c r="FO19" s="285" t="s">
        <v>201</v>
      </c>
      <c r="FP19" s="285"/>
      <c r="FQ19" s="285"/>
      <c r="FR19" s="285"/>
      <c r="FS19" s="285"/>
      <c r="FT19" s="285"/>
      <c r="FU19" s="285"/>
      <c r="FV19" s="285" t="s">
        <v>201</v>
      </c>
      <c r="FW19" s="285"/>
      <c r="FX19" s="285"/>
      <c r="FY19" s="285"/>
      <c r="FZ19" s="285"/>
      <c r="GA19" s="285" t="s">
        <v>201</v>
      </c>
      <c r="GB19" s="285"/>
      <c r="GC19" s="285"/>
      <c r="GD19" s="285"/>
      <c r="GE19" s="285"/>
      <c r="GF19" s="285" t="s">
        <v>201</v>
      </c>
      <c r="GG19" s="285"/>
      <c r="GH19" s="285"/>
      <c r="GI19" s="285"/>
      <c r="GJ19" s="285"/>
      <c r="GK19" s="285"/>
      <c r="GL19" s="285" t="s">
        <v>201</v>
      </c>
      <c r="GM19" s="285"/>
      <c r="GN19" s="285"/>
      <c r="GO19" s="285"/>
      <c r="GP19" s="285"/>
      <c r="GQ19" s="285"/>
      <c r="GR19" s="285"/>
      <c r="GS19" s="289"/>
    </row>
    <row r="20" spans="1:202" ht="11.25" hidden="1" outlineLevel="1" x14ac:dyDescent="0.2">
      <c r="A20" s="81"/>
      <c r="B20" s="82" t="s">
        <v>34</v>
      </c>
      <c r="C20" s="75">
        <v>0.17699999999999999</v>
      </c>
      <c r="D20" s="285">
        <v>1.609090909090909E-2</v>
      </c>
      <c r="E20" s="285"/>
      <c r="F20" s="285"/>
      <c r="G20" s="285"/>
      <c r="H20" s="285"/>
      <c r="I20" s="285">
        <v>7.2409090909090909E-2</v>
      </c>
      <c r="J20" s="285"/>
      <c r="K20" s="285"/>
      <c r="L20" s="285"/>
      <c r="M20" s="285"/>
      <c r="N20" s="285">
        <v>8.0454545454545445E-2</v>
      </c>
      <c r="O20" s="285"/>
      <c r="P20" s="285"/>
      <c r="Q20" s="285"/>
      <c r="R20" s="285"/>
      <c r="S20" s="285"/>
      <c r="T20" s="285"/>
      <c r="U20" s="285">
        <v>8.0454545454545362E-3</v>
      </c>
      <c r="V20" s="285"/>
      <c r="W20" s="285"/>
      <c r="X20" s="285"/>
      <c r="Y20" s="285"/>
      <c r="Z20" s="285"/>
      <c r="AA20" s="72">
        <v>0</v>
      </c>
      <c r="AB20" s="285">
        <v>0</v>
      </c>
      <c r="AC20" s="285"/>
      <c r="AD20" s="285"/>
      <c r="AE20" s="285"/>
      <c r="AF20" s="285"/>
      <c r="AG20" s="285">
        <v>0</v>
      </c>
      <c r="AH20" s="285"/>
      <c r="AI20" s="285"/>
      <c r="AJ20" s="285"/>
      <c r="AK20" s="285"/>
      <c r="AL20" s="285">
        <v>0</v>
      </c>
      <c r="AM20" s="285"/>
      <c r="AN20" s="285"/>
      <c r="AO20" s="285"/>
      <c r="AP20" s="285"/>
      <c r="AQ20" s="285"/>
      <c r="AR20" s="285"/>
      <c r="AS20" s="285">
        <v>0</v>
      </c>
      <c r="AT20" s="285"/>
      <c r="AU20" s="285"/>
      <c r="AV20" s="285"/>
      <c r="AW20" s="285"/>
      <c r="AX20" s="285"/>
      <c r="AY20" s="285">
        <v>-0.17699999999999999</v>
      </c>
      <c r="AZ20" s="285"/>
      <c r="BA20" s="285"/>
      <c r="BB20" s="285"/>
      <c r="BC20" s="285"/>
      <c r="BD20" s="285"/>
      <c r="BE20" s="285"/>
      <c r="BF20" s="285">
        <v>-1.609090909090909E-2</v>
      </c>
      <c r="BG20" s="285"/>
      <c r="BH20" s="285"/>
      <c r="BI20" s="285"/>
      <c r="BJ20" s="285"/>
      <c r="BK20" s="285">
        <v>-7.2409090909090909E-2</v>
      </c>
      <c r="BL20" s="285"/>
      <c r="BM20" s="285"/>
      <c r="BN20" s="285"/>
      <c r="BO20" s="285"/>
      <c r="BP20" s="285">
        <v>-8.0454545454545445E-2</v>
      </c>
      <c r="BQ20" s="285"/>
      <c r="BR20" s="285"/>
      <c r="BS20" s="285"/>
      <c r="BT20" s="285"/>
      <c r="BU20" s="285"/>
      <c r="BV20" s="285"/>
      <c r="BW20" s="285">
        <v>-8.0454545454545362E-3</v>
      </c>
      <c r="BX20" s="285"/>
      <c r="BY20" s="285"/>
      <c r="BZ20" s="285"/>
      <c r="CA20" s="285"/>
      <c r="CB20" s="285"/>
      <c r="CC20" s="285">
        <v>0</v>
      </c>
      <c r="CD20" s="285"/>
      <c r="CE20" s="285"/>
      <c r="CF20" s="285"/>
      <c r="CG20" s="285"/>
      <c r="CH20" s="285"/>
      <c r="CI20" s="285"/>
      <c r="CJ20" s="284">
        <v>0</v>
      </c>
      <c r="CK20" s="284"/>
      <c r="CL20" s="284"/>
      <c r="CM20" s="284"/>
      <c r="CN20" s="284"/>
      <c r="CO20" s="284">
        <v>0</v>
      </c>
      <c r="CP20" s="284"/>
      <c r="CQ20" s="284"/>
      <c r="CR20" s="284"/>
      <c r="CS20" s="284"/>
      <c r="CT20" s="284">
        <v>0</v>
      </c>
      <c r="CU20" s="284"/>
      <c r="CV20" s="284"/>
      <c r="CW20" s="284"/>
      <c r="CX20" s="284"/>
      <c r="CY20" s="284"/>
      <c r="CZ20" s="284"/>
      <c r="DA20" s="284">
        <v>0</v>
      </c>
      <c r="DB20" s="284"/>
      <c r="DC20" s="284"/>
      <c r="DD20" s="284"/>
      <c r="DE20" s="284"/>
      <c r="DF20" s="284"/>
      <c r="DG20" s="285" t="s">
        <v>201</v>
      </c>
      <c r="DH20" s="285"/>
      <c r="DI20" s="285"/>
      <c r="DJ20" s="285"/>
      <c r="DK20" s="285"/>
      <c r="DL20" s="285"/>
      <c r="DM20" s="285"/>
      <c r="DN20" s="285" t="s">
        <v>201</v>
      </c>
      <c r="DO20" s="285"/>
      <c r="DP20" s="285"/>
      <c r="DQ20" s="285"/>
      <c r="DR20" s="285"/>
      <c r="DS20" s="285"/>
      <c r="DT20" s="285"/>
      <c r="DU20" s="285" t="s">
        <v>201</v>
      </c>
      <c r="DV20" s="285"/>
      <c r="DW20" s="285"/>
      <c r="DX20" s="285"/>
      <c r="DY20" s="285"/>
      <c r="DZ20" s="285" t="s">
        <v>201</v>
      </c>
      <c r="EA20" s="285"/>
      <c r="EB20" s="285"/>
      <c r="EC20" s="285"/>
      <c r="ED20" s="285"/>
      <c r="EE20" s="285"/>
      <c r="EF20" s="285"/>
      <c r="EG20" s="285" t="s">
        <v>201</v>
      </c>
      <c r="EH20" s="285"/>
      <c r="EI20" s="285"/>
      <c r="EJ20" s="285"/>
      <c r="EK20" s="285"/>
      <c r="EL20" s="285"/>
      <c r="EM20" s="285"/>
      <c r="EN20" s="285" t="s">
        <v>201</v>
      </c>
      <c r="EO20" s="285"/>
      <c r="EP20" s="285"/>
      <c r="EQ20" s="285"/>
      <c r="ER20" s="285"/>
      <c r="ES20" s="285"/>
      <c r="ET20" s="285"/>
      <c r="EU20" s="285" t="s">
        <v>201</v>
      </c>
      <c r="EV20" s="285"/>
      <c r="EW20" s="285"/>
      <c r="EX20" s="285"/>
      <c r="EY20" s="285"/>
      <c r="EZ20" s="285"/>
      <c r="FA20" s="285"/>
      <c r="FB20" s="285"/>
      <c r="FC20" s="285" t="s">
        <v>201</v>
      </c>
      <c r="FD20" s="285"/>
      <c r="FE20" s="285"/>
      <c r="FF20" s="285"/>
      <c r="FG20" s="285"/>
      <c r="FH20" s="285" t="s">
        <v>201</v>
      </c>
      <c r="FI20" s="285"/>
      <c r="FJ20" s="285"/>
      <c r="FK20" s="285"/>
      <c r="FL20" s="285"/>
      <c r="FM20" s="285"/>
      <c r="FN20" s="285"/>
      <c r="FO20" s="285" t="s">
        <v>201</v>
      </c>
      <c r="FP20" s="285"/>
      <c r="FQ20" s="285"/>
      <c r="FR20" s="285"/>
      <c r="FS20" s="285"/>
      <c r="FT20" s="285"/>
      <c r="FU20" s="285"/>
      <c r="FV20" s="285" t="s">
        <v>201</v>
      </c>
      <c r="FW20" s="285"/>
      <c r="FX20" s="285"/>
      <c r="FY20" s="285"/>
      <c r="FZ20" s="285"/>
      <c r="GA20" s="285" t="s">
        <v>201</v>
      </c>
      <c r="GB20" s="285"/>
      <c r="GC20" s="285"/>
      <c r="GD20" s="285"/>
      <c r="GE20" s="285"/>
      <c r="GF20" s="285" t="s">
        <v>201</v>
      </c>
      <c r="GG20" s="285"/>
      <c r="GH20" s="285"/>
      <c r="GI20" s="285"/>
      <c r="GJ20" s="285"/>
      <c r="GK20" s="285"/>
      <c r="GL20" s="285" t="s">
        <v>201</v>
      </c>
      <c r="GM20" s="285"/>
      <c r="GN20" s="285"/>
      <c r="GO20" s="285"/>
      <c r="GP20" s="285"/>
      <c r="GQ20" s="285"/>
      <c r="GR20" s="285"/>
      <c r="GS20" s="289"/>
    </row>
    <row r="21" spans="1:202" ht="22.5" hidden="1" outlineLevel="1" x14ac:dyDescent="0.2">
      <c r="A21" s="81"/>
      <c r="B21" s="82" t="s">
        <v>35</v>
      </c>
      <c r="C21" s="75">
        <v>0.29499999999999998</v>
      </c>
      <c r="D21" s="285">
        <v>2.6818181818181814E-2</v>
      </c>
      <c r="E21" s="285"/>
      <c r="F21" s="285"/>
      <c r="G21" s="285"/>
      <c r="H21" s="285"/>
      <c r="I21" s="285">
        <v>0.12068181818181818</v>
      </c>
      <c r="J21" s="285"/>
      <c r="K21" s="285"/>
      <c r="L21" s="285"/>
      <c r="M21" s="285"/>
      <c r="N21" s="285">
        <v>0.13409090909090909</v>
      </c>
      <c r="O21" s="285"/>
      <c r="P21" s="285"/>
      <c r="Q21" s="285"/>
      <c r="R21" s="285"/>
      <c r="S21" s="285"/>
      <c r="T21" s="285"/>
      <c r="U21" s="285">
        <v>1.3409090909090926E-2</v>
      </c>
      <c r="V21" s="285"/>
      <c r="W21" s="285"/>
      <c r="X21" s="285"/>
      <c r="Y21" s="285"/>
      <c r="Z21" s="285"/>
      <c r="AA21" s="72">
        <v>0</v>
      </c>
      <c r="AB21" s="285">
        <v>0</v>
      </c>
      <c r="AC21" s="285"/>
      <c r="AD21" s="285"/>
      <c r="AE21" s="285"/>
      <c r="AF21" s="285"/>
      <c r="AG21" s="285">
        <v>0</v>
      </c>
      <c r="AH21" s="285"/>
      <c r="AI21" s="285"/>
      <c r="AJ21" s="285"/>
      <c r="AK21" s="285"/>
      <c r="AL21" s="285">
        <v>0</v>
      </c>
      <c r="AM21" s="285"/>
      <c r="AN21" s="285"/>
      <c r="AO21" s="285"/>
      <c r="AP21" s="285"/>
      <c r="AQ21" s="285"/>
      <c r="AR21" s="285"/>
      <c r="AS21" s="285">
        <v>0</v>
      </c>
      <c r="AT21" s="285"/>
      <c r="AU21" s="285"/>
      <c r="AV21" s="285"/>
      <c r="AW21" s="285"/>
      <c r="AX21" s="285"/>
      <c r="AY21" s="285">
        <v>-0.29499999999999998</v>
      </c>
      <c r="AZ21" s="285"/>
      <c r="BA21" s="285"/>
      <c r="BB21" s="285"/>
      <c r="BC21" s="285"/>
      <c r="BD21" s="285"/>
      <c r="BE21" s="285"/>
      <c r="BF21" s="285">
        <v>-2.6818181818181814E-2</v>
      </c>
      <c r="BG21" s="285"/>
      <c r="BH21" s="285"/>
      <c r="BI21" s="285"/>
      <c r="BJ21" s="285"/>
      <c r="BK21" s="285">
        <v>-0.12068181818181818</v>
      </c>
      <c r="BL21" s="285"/>
      <c r="BM21" s="285"/>
      <c r="BN21" s="285"/>
      <c r="BO21" s="285"/>
      <c r="BP21" s="285">
        <v>-0.13409090909090909</v>
      </c>
      <c r="BQ21" s="285"/>
      <c r="BR21" s="285"/>
      <c r="BS21" s="285"/>
      <c r="BT21" s="285"/>
      <c r="BU21" s="285"/>
      <c r="BV21" s="285"/>
      <c r="BW21" s="285">
        <v>-1.3409090909090926E-2</v>
      </c>
      <c r="BX21" s="285"/>
      <c r="BY21" s="285"/>
      <c r="BZ21" s="285"/>
      <c r="CA21" s="285"/>
      <c r="CB21" s="285"/>
      <c r="CC21" s="285">
        <v>0</v>
      </c>
      <c r="CD21" s="285"/>
      <c r="CE21" s="285"/>
      <c r="CF21" s="285"/>
      <c r="CG21" s="285"/>
      <c r="CH21" s="285"/>
      <c r="CI21" s="285"/>
      <c r="CJ21" s="284">
        <v>0</v>
      </c>
      <c r="CK21" s="284"/>
      <c r="CL21" s="284"/>
      <c r="CM21" s="284"/>
      <c r="CN21" s="284"/>
      <c r="CO21" s="284">
        <v>0</v>
      </c>
      <c r="CP21" s="284"/>
      <c r="CQ21" s="284"/>
      <c r="CR21" s="284"/>
      <c r="CS21" s="284"/>
      <c r="CT21" s="284">
        <v>0</v>
      </c>
      <c r="CU21" s="284"/>
      <c r="CV21" s="284"/>
      <c r="CW21" s="284"/>
      <c r="CX21" s="284"/>
      <c r="CY21" s="284"/>
      <c r="CZ21" s="284"/>
      <c r="DA21" s="284">
        <v>0</v>
      </c>
      <c r="DB21" s="284"/>
      <c r="DC21" s="284"/>
      <c r="DD21" s="284"/>
      <c r="DE21" s="284"/>
      <c r="DF21" s="284"/>
      <c r="DG21" s="285" t="s">
        <v>201</v>
      </c>
      <c r="DH21" s="285"/>
      <c r="DI21" s="285"/>
      <c r="DJ21" s="285"/>
      <c r="DK21" s="285"/>
      <c r="DL21" s="285"/>
      <c r="DM21" s="285"/>
      <c r="DN21" s="285" t="s">
        <v>201</v>
      </c>
      <c r="DO21" s="285"/>
      <c r="DP21" s="285"/>
      <c r="DQ21" s="285"/>
      <c r="DR21" s="285"/>
      <c r="DS21" s="285"/>
      <c r="DT21" s="285"/>
      <c r="DU21" s="285" t="s">
        <v>201</v>
      </c>
      <c r="DV21" s="285"/>
      <c r="DW21" s="285"/>
      <c r="DX21" s="285"/>
      <c r="DY21" s="285"/>
      <c r="DZ21" s="285" t="s">
        <v>201</v>
      </c>
      <c r="EA21" s="285"/>
      <c r="EB21" s="285"/>
      <c r="EC21" s="285"/>
      <c r="ED21" s="285"/>
      <c r="EE21" s="285"/>
      <c r="EF21" s="285"/>
      <c r="EG21" s="285" t="s">
        <v>201</v>
      </c>
      <c r="EH21" s="285"/>
      <c r="EI21" s="285"/>
      <c r="EJ21" s="285"/>
      <c r="EK21" s="285"/>
      <c r="EL21" s="285"/>
      <c r="EM21" s="285"/>
      <c r="EN21" s="285" t="s">
        <v>201</v>
      </c>
      <c r="EO21" s="285"/>
      <c r="EP21" s="285"/>
      <c r="EQ21" s="285"/>
      <c r="ER21" s="285"/>
      <c r="ES21" s="285"/>
      <c r="ET21" s="285"/>
      <c r="EU21" s="285" t="s">
        <v>201</v>
      </c>
      <c r="EV21" s="285"/>
      <c r="EW21" s="285"/>
      <c r="EX21" s="285"/>
      <c r="EY21" s="285"/>
      <c r="EZ21" s="285"/>
      <c r="FA21" s="285"/>
      <c r="FB21" s="285"/>
      <c r="FC21" s="285" t="s">
        <v>201</v>
      </c>
      <c r="FD21" s="285"/>
      <c r="FE21" s="285"/>
      <c r="FF21" s="285"/>
      <c r="FG21" s="285"/>
      <c r="FH21" s="285" t="s">
        <v>201</v>
      </c>
      <c r="FI21" s="285"/>
      <c r="FJ21" s="285"/>
      <c r="FK21" s="285"/>
      <c r="FL21" s="285"/>
      <c r="FM21" s="285"/>
      <c r="FN21" s="285"/>
      <c r="FO21" s="285" t="s">
        <v>201</v>
      </c>
      <c r="FP21" s="285"/>
      <c r="FQ21" s="285"/>
      <c r="FR21" s="285"/>
      <c r="FS21" s="285"/>
      <c r="FT21" s="285"/>
      <c r="FU21" s="285"/>
      <c r="FV21" s="285" t="s">
        <v>201</v>
      </c>
      <c r="FW21" s="285"/>
      <c r="FX21" s="285"/>
      <c r="FY21" s="285"/>
      <c r="FZ21" s="285"/>
      <c r="GA21" s="285" t="s">
        <v>201</v>
      </c>
      <c r="GB21" s="285"/>
      <c r="GC21" s="285"/>
      <c r="GD21" s="285"/>
      <c r="GE21" s="285"/>
      <c r="GF21" s="285" t="s">
        <v>201</v>
      </c>
      <c r="GG21" s="285"/>
      <c r="GH21" s="285"/>
      <c r="GI21" s="285"/>
      <c r="GJ21" s="285"/>
      <c r="GK21" s="285"/>
      <c r="GL21" s="285" t="s">
        <v>201</v>
      </c>
      <c r="GM21" s="285"/>
      <c r="GN21" s="285"/>
      <c r="GO21" s="285"/>
      <c r="GP21" s="285"/>
      <c r="GQ21" s="285"/>
      <c r="GR21" s="285"/>
      <c r="GS21" s="289"/>
    </row>
    <row r="22" spans="1:202" ht="22.5" hidden="1" outlineLevel="1" x14ac:dyDescent="0.2">
      <c r="A22" s="81"/>
      <c r="B22" s="82" t="s">
        <v>36</v>
      </c>
      <c r="C22" s="75">
        <v>0.16520000000000001</v>
      </c>
      <c r="D22" s="285">
        <v>1.5018181818181819E-2</v>
      </c>
      <c r="E22" s="285"/>
      <c r="F22" s="285"/>
      <c r="G22" s="285"/>
      <c r="H22" s="285"/>
      <c r="I22" s="285">
        <v>6.7581818181818187E-2</v>
      </c>
      <c r="J22" s="285"/>
      <c r="K22" s="285"/>
      <c r="L22" s="285"/>
      <c r="M22" s="285"/>
      <c r="N22" s="285">
        <v>7.5090909090909097E-2</v>
      </c>
      <c r="O22" s="285"/>
      <c r="P22" s="285"/>
      <c r="Q22" s="285"/>
      <c r="R22" s="285"/>
      <c r="S22" s="285"/>
      <c r="T22" s="285"/>
      <c r="U22" s="285">
        <v>7.5090909090909097E-3</v>
      </c>
      <c r="V22" s="285"/>
      <c r="W22" s="285"/>
      <c r="X22" s="285"/>
      <c r="Y22" s="285"/>
      <c r="Z22" s="285"/>
      <c r="AA22" s="72">
        <v>0</v>
      </c>
      <c r="AB22" s="285">
        <v>0</v>
      </c>
      <c r="AC22" s="285"/>
      <c r="AD22" s="285"/>
      <c r="AE22" s="285"/>
      <c r="AF22" s="285"/>
      <c r="AG22" s="285">
        <v>0</v>
      </c>
      <c r="AH22" s="285"/>
      <c r="AI22" s="285"/>
      <c r="AJ22" s="285"/>
      <c r="AK22" s="285"/>
      <c r="AL22" s="285">
        <v>0</v>
      </c>
      <c r="AM22" s="285"/>
      <c r="AN22" s="285"/>
      <c r="AO22" s="285"/>
      <c r="AP22" s="285"/>
      <c r="AQ22" s="285"/>
      <c r="AR22" s="285"/>
      <c r="AS22" s="285">
        <v>0</v>
      </c>
      <c r="AT22" s="285"/>
      <c r="AU22" s="285"/>
      <c r="AV22" s="285"/>
      <c r="AW22" s="285"/>
      <c r="AX22" s="285"/>
      <c r="AY22" s="285">
        <v>-0.16520000000000001</v>
      </c>
      <c r="AZ22" s="285"/>
      <c r="BA22" s="285"/>
      <c r="BB22" s="285"/>
      <c r="BC22" s="285"/>
      <c r="BD22" s="285"/>
      <c r="BE22" s="285"/>
      <c r="BF22" s="285">
        <v>-1.5018181818181819E-2</v>
      </c>
      <c r="BG22" s="285"/>
      <c r="BH22" s="285"/>
      <c r="BI22" s="285"/>
      <c r="BJ22" s="285"/>
      <c r="BK22" s="285">
        <v>-6.7581818181818187E-2</v>
      </c>
      <c r="BL22" s="285"/>
      <c r="BM22" s="285"/>
      <c r="BN22" s="285"/>
      <c r="BO22" s="285"/>
      <c r="BP22" s="285">
        <v>-7.5090909090909097E-2</v>
      </c>
      <c r="BQ22" s="285"/>
      <c r="BR22" s="285"/>
      <c r="BS22" s="285"/>
      <c r="BT22" s="285"/>
      <c r="BU22" s="285"/>
      <c r="BV22" s="285"/>
      <c r="BW22" s="285">
        <v>-7.5090909090909097E-3</v>
      </c>
      <c r="BX22" s="285"/>
      <c r="BY22" s="285"/>
      <c r="BZ22" s="285"/>
      <c r="CA22" s="285"/>
      <c r="CB22" s="285"/>
      <c r="CC22" s="285">
        <v>0</v>
      </c>
      <c r="CD22" s="285"/>
      <c r="CE22" s="285"/>
      <c r="CF22" s="285"/>
      <c r="CG22" s="285"/>
      <c r="CH22" s="285"/>
      <c r="CI22" s="285"/>
      <c r="CJ22" s="284">
        <v>0</v>
      </c>
      <c r="CK22" s="284"/>
      <c r="CL22" s="284"/>
      <c r="CM22" s="284"/>
      <c r="CN22" s="284"/>
      <c r="CO22" s="284">
        <v>0</v>
      </c>
      <c r="CP22" s="284"/>
      <c r="CQ22" s="284"/>
      <c r="CR22" s="284"/>
      <c r="CS22" s="284"/>
      <c r="CT22" s="284">
        <v>0</v>
      </c>
      <c r="CU22" s="284"/>
      <c r="CV22" s="284"/>
      <c r="CW22" s="284"/>
      <c r="CX22" s="284"/>
      <c r="CY22" s="284"/>
      <c r="CZ22" s="284"/>
      <c r="DA22" s="284">
        <v>0</v>
      </c>
      <c r="DB22" s="284"/>
      <c r="DC22" s="284"/>
      <c r="DD22" s="284"/>
      <c r="DE22" s="284"/>
      <c r="DF22" s="284"/>
      <c r="DG22" s="285" t="s">
        <v>201</v>
      </c>
      <c r="DH22" s="285"/>
      <c r="DI22" s="285"/>
      <c r="DJ22" s="285"/>
      <c r="DK22" s="285"/>
      <c r="DL22" s="285"/>
      <c r="DM22" s="285"/>
      <c r="DN22" s="285" t="s">
        <v>201</v>
      </c>
      <c r="DO22" s="285"/>
      <c r="DP22" s="285"/>
      <c r="DQ22" s="285"/>
      <c r="DR22" s="285"/>
      <c r="DS22" s="285"/>
      <c r="DT22" s="285"/>
      <c r="DU22" s="285" t="s">
        <v>201</v>
      </c>
      <c r="DV22" s="285"/>
      <c r="DW22" s="285"/>
      <c r="DX22" s="285"/>
      <c r="DY22" s="285"/>
      <c r="DZ22" s="285" t="s">
        <v>201</v>
      </c>
      <c r="EA22" s="285"/>
      <c r="EB22" s="285"/>
      <c r="EC22" s="285"/>
      <c r="ED22" s="285"/>
      <c r="EE22" s="285"/>
      <c r="EF22" s="285"/>
      <c r="EG22" s="285" t="s">
        <v>201</v>
      </c>
      <c r="EH22" s="285"/>
      <c r="EI22" s="285"/>
      <c r="EJ22" s="285"/>
      <c r="EK22" s="285"/>
      <c r="EL22" s="285"/>
      <c r="EM22" s="285"/>
      <c r="EN22" s="285" t="s">
        <v>201</v>
      </c>
      <c r="EO22" s="285"/>
      <c r="EP22" s="285"/>
      <c r="EQ22" s="285"/>
      <c r="ER22" s="285"/>
      <c r="ES22" s="285"/>
      <c r="ET22" s="285"/>
      <c r="EU22" s="285" t="s">
        <v>201</v>
      </c>
      <c r="EV22" s="285"/>
      <c r="EW22" s="285"/>
      <c r="EX22" s="285"/>
      <c r="EY22" s="285"/>
      <c r="EZ22" s="285"/>
      <c r="FA22" s="285"/>
      <c r="FB22" s="285"/>
      <c r="FC22" s="285" t="s">
        <v>201</v>
      </c>
      <c r="FD22" s="285"/>
      <c r="FE22" s="285"/>
      <c r="FF22" s="285"/>
      <c r="FG22" s="285"/>
      <c r="FH22" s="285" t="s">
        <v>201</v>
      </c>
      <c r="FI22" s="285"/>
      <c r="FJ22" s="285"/>
      <c r="FK22" s="285"/>
      <c r="FL22" s="285"/>
      <c r="FM22" s="285"/>
      <c r="FN22" s="285"/>
      <c r="FO22" s="285" t="s">
        <v>201</v>
      </c>
      <c r="FP22" s="285"/>
      <c r="FQ22" s="285"/>
      <c r="FR22" s="285"/>
      <c r="FS22" s="285"/>
      <c r="FT22" s="285"/>
      <c r="FU22" s="285"/>
      <c r="FV22" s="285" t="s">
        <v>201</v>
      </c>
      <c r="FW22" s="285"/>
      <c r="FX22" s="285"/>
      <c r="FY22" s="285"/>
      <c r="FZ22" s="285"/>
      <c r="GA22" s="285" t="s">
        <v>201</v>
      </c>
      <c r="GB22" s="285"/>
      <c r="GC22" s="285"/>
      <c r="GD22" s="285"/>
      <c r="GE22" s="285"/>
      <c r="GF22" s="285" t="s">
        <v>201</v>
      </c>
      <c r="GG22" s="285"/>
      <c r="GH22" s="285"/>
      <c r="GI22" s="285"/>
      <c r="GJ22" s="285"/>
      <c r="GK22" s="285"/>
      <c r="GL22" s="285" t="s">
        <v>201</v>
      </c>
      <c r="GM22" s="285"/>
      <c r="GN22" s="285"/>
      <c r="GO22" s="285"/>
      <c r="GP22" s="285"/>
      <c r="GQ22" s="285"/>
      <c r="GR22" s="285"/>
      <c r="GS22" s="289"/>
    </row>
    <row r="23" spans="1:202" ht="22.5" hidden="1" outlineLevel="1" x14ac:dyDescent="0.2">
      <c r="A23" s="81"/>
      <c r="B23" s="82" t="s">
        <v>37</v>
      </c>
      <c r="C23" s="75">
        <v>0.16520000000000001</v>
      </c>
      <c r="D23" s="285">
        <v>1.5018181818181819E-2</v>
      </c>
      <c r="E23" s="285"/>
      <c r="F23" s="285"/>
      <c r="G23" s="285"/>
      <c r="H23" s="285"/>
      <c r="I23" s="285">
        <v>6.7581818181818187E-2</v>
      </c>
      <c r="J23" s="285"/>
      <c r="K23" s="285"/>
      <c r="L23" s="285"/>
      <c r="M23" s="285"/>
      <c r="N23" s="285">
        <v>7.5090909090909097E-2</v>
      </c>
      <c r="O23" s="285"/>
      <c r="P23" s="285"/>
      <c r="Q23" s="285"/>
      <c r="R23" s="285"/>
      <c r="S23" s="285"/>
      <c r="T23" s="285"/>
      <c r="U23" s="285">
        <v>7.5090909090909097E-3</v>
      </c>
      <c r="V23" s="285"/>
      <c r="W23" s="285"/>
      <c r="X23" s="285"/>
      <c r="Y23" s="285"/>
      <c r="Z23" s="285"/>
      <c r="AA23" s="72">
        <v>0</v>
      </c>
      <c r="AB23" s="285">
        <v>0</v>
      </c>
      <c r="AC23" s="285"/>
      <c r="AD23" s="285"/>
      <c r="AE23" s="285"/>
      <c r="AF23" s="285"/>
      <c r="AG23" s="285">
        <v>0</v>
      </c>
      <c r="AH23" s="285"/>
      <c r="AI23" s="285"/>
      <c r="AJ23" s="285"/>
      <c r="AK23" s="285"/>
      <c r="AL23" s="285">
        <v>0</v>
      </c>
      <c r="AM23" s="285"/>
      <c r="AN23" s="285"/>
      <c r="AO23" s="285"/>
      <c r="AP23" s="285"/>
      <c r="AQ23" s="285"/>
      <c r="AR23" s="285"/>
      <c r="AS23" s="285">
        <v>0</v>
      </c>
      <c r="AT23" s="285"/>
      <c r="AU23" s="285"/>
      <c r="AV23" s="285"/>
      <c r="AW23" s="285"/>
      <c r="AX23" s="285"/>
      <c r="AY23" s="285">
        <v>-0.16520000000000001</v>
      </c>
      <c r="AZ23" s="285"/>
      <c r="BA23" s="285"/>
      <c r="BB23" s="285"/>
      <c r="BC23" s="285"/>
      <c r="BD23" s="285"/>
      <c r="BE23" s="285"/>
      <c r="BF23" s="285">
        <v>-1.5018181818181819E-2</v>
      </c>
      <c r="BG23" s="285"/>
      <c r="BH23" s="285"/>
      <c r="BI23" s="285"/>
      <c r="BJ23" s="285"/>
      <c r="BK23" s="285">
        <v>-6.7581818181818187E-2</v>
      </c>
      <c r="BL23" s="285"/>
      <c r="BM23" s="285"/>
      <c r="BN23" s="285"/>
      <c r="BO23" s="285"/>
      <c r="BP23" s="285">
        <v>-7.5090909090909097E-2</v>
      </c>
      <c r="BQ23" s="285"/>
      <c r="BR23" s="285"/>
      <c r="BS23" s="285"/>
      <c r="BT23" s="285"/>
      <c r="BU23" s="285"/>
      <c r="BV23" s="285"/>
      <c r="BW23" s="285">
        <v>-7.5090909090909097E-3</v>
      </c>
      <c r="BX23" s="285"/>
      <c r="BY23" s="285"/>
      <c r="BZ23" s="285"/>
      <c r="CA23" s="285"/>
      <c r="CB23" s="285"/>
      <c r="CC23" s="285">
        <v>0</v>
      </c>
      <c r="CD23" s="285"/>
      <c r="CE23" s="285"/>
      <c r="CF23" s="285"/>
      <c r="CG23" s="285"/>
      <c r="CH23" s="285"/>
      <c r="CI23" s="285"/>
      <c r="CJ23" s="284">
        <v>0</v>
      </c>
      <c r="CK23" s="284"/>
      <c r="CL23" s="284"/>
      <c r="CM23" s="284"/>
      <c r="CN23" s="284"/>
      <c r="CO23" s="284">
        <v>0</v>
      </c>
      <c r="CP23" s="284"/>
      <c r="CQ23" s="284"/>
      <c r="CR23" s="284"/>
      <c r="CS23" s="284"/>
      <c r="CT23" s="284">
        <v>0</v>
      </c>
      <c r="CU23" s="284"/>
      <c r="CV23" s="284"/>
      <c r="CW23" s="284"/>
      <c r="CX23" s="284"/>
      <c r="CY23" s="284"/>
      <c r="CZ23" s="284"/>
      <c r="DA23" s="284">
        <v>0</v>
      </c>
      <c r="DB23" s="284"/>
      <c r="DC23" s="284"/>
      <c r="DD23" s="284"/>
      <c r="DE23" s="284"/>
      <c r="DF23" s="284"/>
      <c r="DG23" s="285" t="s">
        <v>201</v>
      </c>
      <c r="DH23" s="285"/>
      <c r="DI23" s="285"/>
      <c r="DJ23" s="285"/>
      <c r="DK23" s="285"/>
      <c r="DL23" s="285"/>
      <c r="DM23" s="285"/>
      <c r="DN23" s="285" t="s">
        <v>201</v>
      </c>
      <c r="DO23" s="285"/>
      <c r="DP23" s="285"/>
      <c r="DQ23" s="285"/>
      <c r="DR23" s="285"/>
      <c r="DS23" s="285"/>
      <c r="DT23" s="285"/>
      <c r="DU23" s="285" t="s">
        <v>201</v>
      </c>
      <c r="DV23" s="285"/>
      <c r="DW23" s="285"/>
      <c r="DX23" s="285"/>
      <c r="DY23" s="285"/>
      <c r="DZ23" s="285" t="s">
        <v>201</v>
      </c>
      <c r="EA23" s="285"/>
      <c r="EB23" s="285"/>
      <c r="EC23" s="285"/>
      <c r="ED23" s="285"/>
      <c r="EE23" s="285"/>
      <c r="EF23" s="285"/>
      <c r="EG23" s="285" t="s">
        <v>201</v>
      </c>
      <c r="EH23" s="285"/>
      <c r="EI23" s="285"/>
      <c r="EJ23" s="285"/>
      <c r="EK23" s="285"/>
      <c r="EL23" s="285"/>
      <c r="EM23" s="285"/>
      <c r="EN23" s="285" t="s">
        <v>201</v>
      </c>
      <c r="EO23" s="285"/>
      <c r="EP23" s="285"/>
      <c r="EQ23" s="285"/>
      <c r="ER23" s="285"/>
      <c r="ES23" s="285"/>
      <c r="ET23" s="285"/>
      <c r="EU23" s="285" t="s">
        <v>201</v>
      </c>
      <c r="EV23" s="285"/>
      <c r="EW23" s="285"/>
      <c r="EX23" s="285"/>
      <c r="EY23" s="285"/>
      <c r="EZ23" s="285"/>
      <c r="FA23" s="285"/>
      <c r="FB23" s="285"/>
      <c r="FC23" s="285" t="s">
        <v>201</v>
      </c>
      <c r="FD23" s="285"/>
      <c r="FE23" s="285"/>
      <c r="FF23" s="285"/>
      <c r="FG23" s="285"/>
      <c r="FH23" s="285" t="s">
        <v>201</v>
      </c>
      <c r="FI23" s="285"/>
      <c r="FJ23" s="285"/>
      <c r="FK23" s="285"/>
      <c r="FL23" s="285"/>
      <c r="FM23" s="285"/>
      <c r="FN23" s="285"/>
      <c r="FO23" s="285" t="s">
        <v>201</v>
      </c>
      <c r="FP23" s="285"/>
      <c r="FQ23" s="285"/>
      <c r="FR23" s="285"/>
      <c r="FS23" s="285"/>
      <c r="FT23" s="285"/>
      <c r="FU23" s="285"/>
      <c r="FV23" s="285" t="s">
        <v>201</v>
      </c>
      <c r="FW23" s="285"/>
      <c r="FX23" s="285"/>
      <c r="FY23" s="285"/>
      <c r="FZ23" s="285"/>
      <c r="GA23" s="285" t="s">
        <v>201</v>
      </c>
      <c r="GB23" s="285"/>
      <c r="GC23" s="285"/>
      <c r="GD23" s="285"/>
      <c r="GE23" s="285"/>
      <c r="GF23" s="285" t="s">
        <v>201</v>
      </c>
      <c r="GG23" s="285"/>
      <c r="GH23" s="285"/>
      <c r="GI23" s="285"/>
      <c r="GJ23" s="285"/>
      <c r="GK23" s="285"/>
      <c r="GL23" s="285" t="s">
        <v>201</v>
      </c>
      <c r="GM23" s="285"/>
      <c r="GN23" s="285"/>
      <c r="GO23" s="285"/>
      <c r="GP23" s="285"/>
      <c r="GQ23" s="285"/>
      <c r="GR23" s="285"/>
      <c r="GS23" s="289"/>
    </row>
    <row r="24" spans="1:202" ht="22.5" hidden="1" outlineLevel="1" x14ac:dyDescent="0.2">
      <c r="A24" s="81"/>
      <c r="B24" s="82" t="s">
        <v>38</v>
      </c>
      <c r="C24" s="75">
        <v>0.53100000000000003</v>
      </c>
      <c r="D24" s="285">
        <v>4.8272727272727273E-2</v>
      </c>
      <c r="E24" s="285"/>
      <c r="F24" s="285"/>
      <c r="G24" s="285"/>
      <c r="H24" s="285"/>
      <c r="I24" s="285">
        <v>0.21722727272727277</v>
      </c>
      <c r="J24" s="285"/>
      <c r="K24" s="285"/>
      <c r="L24" s="285"/>
      <c r="M24" s="285"/>
      <c r="N24" s="285">
        <v>0.24136363636363639</v>
      </c>
      <c r="O24" s="285"/>
      <c r="P24" s="285"/>
      <c r="Q24" s="285"/>
      <c r="R24" s="285"/>
      <c r="S24" s="285"/>
      <c r="T24" s="285"/>
      <c r="U24" s="285">
        <v>2.4136363636363622E-2</v>
      </c>
      <c r="V24" s="285"/>
      <c r="W24" s="285"/>
      <c r="X24" s="285"/>
      <c r="Y24" s="285"/>
      <c r="Z24" s="285"/>
      <c r="AA24" s="72">
        <v>0</v>
      </c>
      <c r="AB24" s="285">
        <v>0</v>
      </c>
      <c r="AC24" s="285"/>
      <c r="AD24" s="285"/>
      <c r="AE24" s="285"/>
      <c r="AF24" s="285"/>
      <c r="AG24" s="285">
        <v>0</v>
      </c>
      <c r="AH24" s="285"/>
      <c r="AI24" s="285"/>
      <c r="AJ24" s="285"/>
      <c r="AK24" s="285"/>
      <c r="AL24" s="285">
        <v>0</v>
      </c>
      <c r="AM24" s="285"/>
      <c r="AN24" s="285"/>
      <c r="AO24" s="285"/>
      <c r="AP24" s="285"/>
      <c r="AQ24" s="285"/>
      <c r="AR24" s="285"/>
      <c r="AS24" s="285">
        <v>0</v>
      </c>
      <c r="AT24" s="285"/>
      <c r="AU24" s="285"/>
      <c r="AV24" s="285"/>
      <c r="AW24" s="285"/>
      <c r="AX24" s="285"/>
      <c r="AY24" s="285">
        <v>-0.53100000000000003</v>
      </c>
      <c r="AZ24" s="285"/>
      <c r="BA24" s="285"/>
      <c r="BB24" s="285"/>
      <c r="BC24" s="285"/>
      <c r="BD24" s="285"/>
      <c r="BE24" s="285"/>
      <c r="BF24" s="285">
        <v>-4.8272727272727273E-2</v>
      </c>
      <c r="BG24" s="285"/>
      <c r="BH24" s="285"/>
      <c r="BI24" s="285"/>
      <c r="BJ24" s="285"/>
      <c r="BK24" s="285">
        <v>-0.21722727272727277</v>
      </c>
      <c r="BL24" s="285"/>
      <c r="BM24" s="285"/>
      <c r="BN24" s="285"/>
      <c r="BO24" s="285"/>
      <c r="BP24" s="285">
        <v>-0.24136363636363639</v>
      </c>
      <c r="BQ24" s="285"/>
      <c r="BR24" s="285"/>
      <c r="BS24" s="285"/>
      <c r="BT24" s="285"/>
      <c r="BU24" s="285"/>
      <c r="BV24" s="285"/>
      <c r="BW24" s="285">
        <v>-2.4136363636363622E-2</v>
      </c>
      <c r="BX24" s="285"/>
      <c r="BY24" s="285"/>
      <c r="BZ24" s="285"/>
      <c r="CA24" s="285"/>
      <c r="CB24" s="285"/>
      <c r="CC24" s="285">
        <v>0</v>
      </c>
      <c r="CD24" s="285"/>
      <c r="CE24" s="285"/>
      <c r="CF24" s="285"/>
      <c r="CG24" s="285"/>
      <c r="CH24" s="285"/>
      <c r="CI24" s="285"/>
      <c r="CJ24" s="284">
        <v>0</v>
      </c>
      <c r="CK24" s="284"/>
      <c r="CL24" s="284"/>
      <c r="CM24" s="284"/>
      <c r="CN24" s="284"/>
      <c r="CO24" s="284">
        <v>0</v>
      </c>
      <c r="CP24" s="284"/>
      <c r="CQ24" s="284"/>
      <c r="CR24" s="284"/>
      <c r="CS24" s="284"/>
      <c r="CT24" s="284">
        <v>0</v>
      </c>
      <c r="CU24" s="284"/>
      <c r="CV24" s="284"/>
      <c r="CW24" s="284"/>
      <c r="CX24" s="284"/>
      <c r="CY24" s="284"/>
      <c r="CZ24" s="284"/>
      <c r="DA24" s="284">
        <v>0</v>
      </c>
      <c r="DB24" s="284"/>
      <c r="DC24" s="284"/>
      <c r="DD24" s="284"/>
      <c r="DE24" s="284"/>
      <c r="DF24" s="284"/>
      <c r="DG24" s="285" t="s">
        <v>201</v>
      </c>
      <c r="DH24" s="285"/>
      <c r="DI24" s="285"/>
      <c r="DJ24" s="285"/>
      <c r="DK24" s="285"/>
      <c r="DL24" s="285"/>
      <c r="DM24" s="285"/>
      <c r="DN24" s="285" t="s">
        <v>201</v>
      </c>
      <c r="DO24" s="285"/>
      <c r="DP24" s="285"/>
      <c r="DQ24" s="285"/>
      <c r="DR24" s="285"/>
      <c r="DS24" s="285"/>
      <c r="DT24" s="285"/>
      <c r="DU24" s="285" t="s">
        <v>201</v>
      </c>
      <c r="DV24" s="285"/>
      <c r="DW24" s="285"/>
      <c r="DX24" s="285"/>
      <c r="DY24" s="285"/>
      <c r="DZ24" s="285" t="s">
        <v>201</v>
      </c>
      <c r="EA24" s="285"/>
      <c r="EB24" s="285"/>
      <c r="EC24" s="285"/>
      <c r="ED24" s="285"/>
      <c r="EE24" s="285"/>
      <c r="EF24" s="285"/>
      <c r="EG24" s="285" t="s">
        <v>201</v>
      </c>
      <c r="EH24" s="285"/>
      <c r="EI24" s="285"/>
      <c r="EJ24" s="285"/>
      <c r="EK24" s="285"/>
      <c r="EL24" s="285"/>
      <c r="EM24" s="285"/>
      <c r="EN24" s="285" t="s">
        <v>201</v>
      </c>
      <c r="EO24" s="285"/>
      <c r="EP24" s="285"/>
      <c r="EQ24" s="285"/>
      <c r="ER24" s="285"/>
      <c r="ES24" s="285"/>
      <c r="ET24" s="285"/>
      <c r="EU24" s="285" t="s">
        <v>201</v>
      </c>
      <c r="EV24" s="285"/>
      <c r="EW24" s="285"/>
      <c r="EX24" s="285"/>
      <c r="EY24" s="285"/>
      <c r="EZ24" s="285"/>
      <c r="FA24" s="285"/>
      <c r="FB24" s="285"/>
      <c r="FC24" s="285" t="s">
        <v>201</v>
      </c>
      <c r="FD24" s="285"/>
      <c r="FE24" s="285"/>
      <c r="FF24" s="285"/>
      <c r="FG24" s="285"/>
      <c r="FH24" s="285" t="s">
        <v>201</v>
      </c>
      <c r="FI24" s="285"/>
      <c r="FJ24" s="285"/>
      <c r="FK24" s="285"/>
      <c r="FL24" s="285"/>
      <c r="FM24" s="285"/>
      <c r="FN24" s="285"/>
      <c r="FO24" s="285" t="s">
        <v>201</v>
      </c>
      <c r="FP24" s="285"/>
      <c r="FQ24" s="285"/>
      <c r="FR24" s="285"/>
      <c r="FS24" s="285"/>
      <c r="FT24" s="285"/>
      <c r="FU24" s="285"/>
      <c r="FV24" s="285" t="s">
        <v>201</v>
      </c>
      <c r="FW24" s="285"/>
      <c r="FX24" s="285"/>
      <c r="FY24" s="285"/>
      <c r="FZ24" s="285"/>
      <c r="GA24" s="285" t="s">
        <v>201</v>
      </c>
      <c r="GB24" s="285"/>
      <c r="GC24" s="285"/>
      <c r="GD24" s="285"/>
      <c r="GE24" s="285"/>
      <c r="GF24" s="285" t="s">
        <v>201</v>
      </c>
      <c r="GG24" s="285"/>
      <c r="GH24" s="285"/>
      <c r="GI24" s="285"/>
      <c r="GJ24" s="285"/>
      <c r="GK24" s="285"/>
      <c r="GL24" s="285" t="s">
        <v>201</v>
      </c>
      <c r="GM24" s="285"/>
      <c r="GN24" s="285"/>
      <c r="GO24" s="285"/>
      <c r="GP24" s="285"/>
      <c r="GQ24" s="285"/>
      <c r="GR24" s="285"/>
      <c r="GS24" s="289"/>
    </row>
    <row r="25" spans="1:202" ht="22.5" hidden="1" outlineLevel="1" x14ac:dyDescent="0.2">
      <c r="A25" s="81"/>
      <c r="B25" s="82" t="s">
        <v>39</v>
      </c>
      <c r="C25" s="75">
        <v>0.29499999999999998</v>
      </c>
      <c r="D25" s="285">
        <v>2.6818181818181814E-2</v>
      </c>
      <c r="E25" s="285"/>
      <c r="F25" s="285"/>
      <c r="G25" s="285"/>
      <c r="H25" s="285"/>
      <c r="I25" s="285">
        <v>0.12068181818181818</v>
      </c>
      <c r="J25" s="285"/>
      <c r="K25" s="285"/>
      <c r="L25" s="285"/>
      <c r="M25" s="285"/>
      <c r="N25" s="285">
        <v>0.13409090909090909</v>
      </c>
      <c r="O25" s="285"/>
      <c r="P25" s="285"/>
      <c r="Q25" s="285"/>
      <c r="R25" s="285"/>
      <c r="S25" s="285"/>
      <c r="T25" s="285"/>
      <c r="U25" s="285">
        <v>1.3409090909090926E-2</v>
      </c>
      <c r="V25" s="285"/>
      <c r="W25" s="285"/>
      <c r="X25" s="285"/>
      <c r="Y25" s="285"/>
      <c r="Z25" s="285"/>
      <c r="AA25" s="72">
        <v>0</v>
      </c>
      <c r="AB25" s="285">
        <v>0</v>
      </c>
      <c r="AC25" s="285"/>
      <c r="AD25" s="285"/>
      <c r="AE25" s="285"/>
      <c r="AF25" s="285"/>
      <c r="AG25" s="285">
        <v>0</v>
      </c>
      <c r="AH25" s="285"/>
      <c r="AI25" s="285"/>
      <c r="AJ25" s="285"/>
      <c r="AK25" s="285"/>
      <c r="AL25" s="285">
        <v>0</v>
      </c>
      <c r="AM25" s="285"/>
      <c r="AN25" s="285"/>
      <c r="AO25" s="285"/>
      <c r="AP25" s="285"/>
      <c r="AQ25" s="285"/>
      <c r="AR25" s="285"/>
      <c r="AS25" s="285">
        <v>0</v>
      </c>
      <c r="AT25" s="285"/>
      <c r="AU25" s="285"/>
      <c r="AV25" s="285"/>
      <c r="AW25" s="285"/>
      <c r="AX25" s="285"/>
      <c r="AY25" s="285">
        <v>-0.29499999999999998</v>
      </c>
      <c r="AZ25" s="285"/>
      <c r="BA25" s="285"/>
      <c r="BB25" s="285"/>
      <c r="BC25" s="285"/>
      <c r="BD25" s="285"/>
      <c r="BE25" s="285"/>
      <c r="BF25" s="285">
        <v>-2.6818181818181814E-2</v>
      </c>
      <c r="BG25" s="285"/>
      <c r="BH25" s="285"/>
      <c r="BI25" s="285"/>
      <c r="BJ25" s="285"/>
      <c r="BK25" s="285">
        <v>-0.12068181818181818</v>
      </c>
      <c r="BL25" s="285"/>
      <c r="BM25" s="285"/>
      <c r="BN25" s="285"/>
      <c r="BO25" s="285"/>
      <c r="BP25" s="285">
        <v>-0.13409090909090909</v>
      </c>
      <c r="BQ25" s="285"/>
      <c r="BR25" s="285"/>
      <c r="BS25" s="285"/>
      <c r="BT25" s="285"/>
      <c r="BU25" s="285"/>
      <c r="BV25" s="285"/>
      <c r="BW25" s="285">
        <v>-1.3409090909090926E-2</v>
      </c>
      <c r="BX25" s="285"/>
      <c r="BY25" s="285"/>
      <c r="BZ25" s="285"/>
      <c r="CA25" s="285"/>
      <c r="CB25" s="285"/>
      <c r="CC25" s="285">
        <v>0</v>
      </c>
      <c r="CD25" s="285"/>
      <c r="CE25" s="285"/>
      <c r="CF25" s="285"/>
      <c r="CG25" s="285"/>
      <c r="CH25" s="285"/>
      <c r="CI25" s="285"/>
      <c r="CJ25" s="284">
        <v>0</v>
      </c>
      <c r="CK25" s="284"/>
      <c r="CL25" s="284"/>
      <c r="CM25" s="284"/>
      <c r="CN25" s="284"/>
      <c r="CO25" s="284">
        <v>0</v>
      </c>
      <c r="CP25" s="284"/>
      <c r="CQ25" s="284"/>
      <c r="CR25" s="284"/>
      <c r="CS25" s="284"/>
      <c r="CT25" s="284">
        <v>0</v>
      </c>
      <c r="CU25" s="284"/>
      <c r="CV25" s="284"/>
      <c r="CW25" s="284"/>
      <c r="CX25" s="284"/>
      <c r="CY25" s="284"/>
      <c r="CZ25" s="284"/>
      <c r="DA25" s="284">
        <v>0</v>
      </c>
      <c r="DB25" s="284"/>
      <c r="DC25" s="284"/>
      <c r="DD25" s="284"/>
      <c r="DE25" s="284"/>
      <c r="DF25" s="284"/>
      <c r="DG25" s="285" t="s">
        <v>201</v>
      </c>
      <c r="DH25" s="285"/>
      <c r="DI25" s="285"/>
      <c r="DJ25" s="285"/>
      <c r="DK25" s="285"/>
      <c r="DL25" s="285"/>
      <c r="DM25" s="285"/>
      <c r="DN25" s="285" t="s">
        <v>201</v>
      </c>
      <c r="DO25" s="285"/>
      <c r="DP25" s="285"/>
      <c r="DQ25" s="285"/>
      <c r="DR25" s="285"/>
      <c r="DS25" s="285"/>
      <c r="DT25" s="285"/>
      <c r="DU25" s="285" t="s">
        <v>201</v>
      </c>
      <c r="DV25" s="285"/>
      <c r="DW25" s="285"/>
      <c r="DX25" s="285"/>
      <c r="DY25" s="285"/>
      <c r="DZ25" s="285" t="s">
        <v>201</v>
      </c>
      <c r="EA25" s="285"/>
      <c r="EB25" s="285"/>
      <c r="EC25" s="285"/>
      <c r="ED25" s="285"/>
      <c r="EE25" s="285"/>
      <c r="EF25" s="285"/>
      <c r="EG25" s="285" t="s">
        <v>201</v>
      </c>
      <c r="EH25" s="285"/>
      <c r="EI25" s="285"/>
      <c r="EJ25" s="285"/>
      <c r="EK25" s="285"/>
      <c r="EL25" s="285"/>
      <c r="EM25" s="285"/>
      <c r="EN25" s="285" t="s">
        <v>201</v>
      </c>
      <c r="EO25" s="285"/>
      <c r="EP25" s="285"/>
      <c r="EQ25" s="285"/>
      <c r="ER25" s="285"/>
      <c r="ES25" s="285"/>
      <c r="ET25" s="285"/>
      <c r="EU25" s="285" t="s">
        <v>201</v>
      </c>
      <c r="EV25" s="285"/>
      <c r="EW25" s="285"/>
      <c r="EX25" s="285"/>
      <c r="EY25" s="285"/>
      <c r="EZ25" s="285"/>
      <c r="FA25" s="285"/>
      <c r="FB25" s="285"/>
      <c r="FC25" s="285" t="s">
        <v>201</v>
      </c>
      <c r="FD25" s="285"/>
      <c r="FE25" s="285"/>
      <c r="FF25" s="285"/>
      <c r="FG25" s="285"/>
      <c r="FH25" s="285" t="s">
        <v>201</v>
      </c>
      <c r="FI25" s="285"/>
      <c r="FJ25" s="285"/>
      <c r="FK25" s="285"/>
      <c r="FL25" s="285"/>
      <c r="FM25" s="285"/>
      <c r="FN25" s="285"/>
      <c r="FO25" s="285" t="s">
        <v>201</v>
      </c>
      <c r="FP25" s="285"/>
      <c r="FQ25" s="285"/>
      <c r="FR25" s="285"/>
      <c r="FS25" s="285"/>
      <c r="FT25" s="285"/>
      <c r="FU25" s="285"/>
      <c r="FV25" s="285" t="s">
        <v>201</v>
      </c>
      <c r="FW25" s="285"/>
      <c r="FX25" s="285"/>
      <c r="FY25" s="285"/>
      <c r="FZ25" s="285"/>
      <c r="GA25" s="285" t="s">
        <v>201</v>
      </c>
      <c r="GB25" s="285"/>
      <c r="GC25" s="285"/>
      <c r="GD25" s="285"/>
      <c r="GE25" s="285"/>
      <c r="GF25" s="285" t="s">
        <v>201</v>
      </c>
      <c r="GG25" s="285"/>
      <c r="GH25" s="285"/>
      <c r="GI25" s="285"/>
      <c r="GJ25" s="285"/>
      <c r="GK25" s="285"/>
      <c r="GL25" s="285" t="s">
        <v>201</v>
      </c>
      <c r="GM25" s="285"/>
      <c r="GN25" s="285"/>
      <c r="GO25" s="285"/>
      <c r="GP25" s="285"/>
      <c r="GQ25" s="285"/>
      <c r="GR25" s="285"/>
      <c r="GS25" s="289"/>
    </row>
    <row r="26" spans="1:202" ht="22.5" hidden="1" outlineLevel="1" x14ac:dyDescent="0.2">
      <c r="A26" s="81"/>
      <c r="B26" s="82" t="s">
        <v>40</v>
      </c>
      <c r="C26" s="75">
        <v>9.4399999999999998E-2</v>
      </c>
      <c r="D26" s="285">
        <v>8.5818181818181818E-3</v>
      </c>
      <c r="E26" s="285"/>
      <c r="F26" s="285"/>
      <c r="G26" s="285"/>
      <c r="H26" s="285"/>
      <c r="I26" s="285">
        <v>3.8618181818181822E-2</v>
      </c>
      <c r="J26" s="285"/>
      <c r="K26" s="285"/>
      <c r="L26" s="285"/>
      <c r="M26" s="285"/>
      <c r="N26" s="285">
        <v>4.2909090909090911E-2</v>
      </c>
      <c r="O26" s="285"/>
      <c r="P26" s="285"/>
      <c r="Q26" s="285"/>
      <c r="R26" s="285"/>
      <c r="S26" s="285"/>
      <c r="T26" s="285"/>
      <c r="U26" s="285">
        <v>4.2909090909090883E-3</v>
      </c>
      <c r="V26" s="285"/>
      <c r="W26" s="285"/>
      <c r="X26" s="285"/>
      <c r="Y26" s="285"/>
      <c r="Z26" s="285"/>
      <c r="AA26" s="72">
        <v>0</v>
      </c>
      <c r="AB26" s="285">
        <v>0</v>
      </c>
      <c r="AC26" s="285"/>
      <c r="AD26" s="285"/>
      <c r="AE26" s="285"/>
      <c r="AF26" s="285"/>
      <c r="AG26" s="285">
        <v>0</v>
      </c>
      <c r="AH26" s="285"/>
      <c r="AI26" s="285"/>
      <c r="AJ26" s="285"/>
      <c r="AK26" s="285"/>
      <c r="AL26" s="285">
        <v>0</v>
      </c>
      <c r="AM26" s="285"/>
      <c r="AN26" s="285"/>
      <c r="AO26" s="285"/>
      <c r="AP26" s="285"/>
      <c r="AQ26" s="285"/>
      <c r="AR26" s="285"/>
      <c r="AS26" s="285">
        <v>0</v>
      </c>
      <c r="AT26" s="285"/>
      <c r="AU26" s="285"/>
      <c r="AV26" s="285"/>
      <c r="AW26" s="285"/>
      <c r="AX26" s="285"/>
      <c r="AY26" s="285">
        <v>-9.4399999999999998E-2</v>
      </c>
      <c r="AZ26" s="285"/>
      <c r="BA26" s="285"/>
      <c r="BB26" s="285"/>
      <c r="BC26" s="285"/>
      <c r="BD26" s="285"/>
      <c r="BE26" s="285"/>
      <c r="BF26" s="285">
        <v>-8.5818181818181818E-3</v>
      </c>
      <c r="BG26" s="285"/>
      <c r="BH26" s="285"/>
      <c r="BI26" s="285"/>
      <c r="BJ26" s="285"/>
      <c r="BK26" s="285">
        <v>-3.8618181818181822E-2</v>
      </c>
      <c r="BL26" s="285"/>
      <c r="BM26" s="285"/>
      <c r="BN26" s="285"/>
      <c r="BO26" s="285"/>
      <c r="BP26" s="285">
        <v>-4.2909090909090911E-2</v>
      </c>
      <c r="BQ26" s="285"/>
      <c r="BR26" s="285"/>
      <c r="BS26" s="285"/>
      <c r="BT26" s="285"/>
      <c r="BU26" s="285"/>
      <c r="BV26" s="285"/>
      <c r="BW26" s="285">
        <v>-4.2909090909090883E-3</v>
      </c>
      <c r="BX26" s="285"/>
      <c r="BY26" s="285"/>
      <c r="BZ26" s="285"/>
      <c r="CA26" s="285"/>
      <c r="CB26" s="285"/>
      <c r="CC26" s="285">
        <v>0</v>
      </c>
      <c r="CD26" s="285"/>
      <c r="CE26" s="285"/>
      <c r="CF26" s="285"/>
      <c r="CG26" s="285"/>
      <c r="CH26" s="285"/>
      <c r="CI26" s="285"/>
      <c r="CJ26" s="284">
        <v>0</v>
      </c>
      <c r="CK26" s="284"/>
      <c r="CL26" s="284"/>
      <c r="CM26" s="284"/>
      <c r="CN26" s="284"/>
      <c r="CO26" s="284">
        <v>0</v>
      </c>
      <c r="CP26" s="284"/>
      <c r="CQ26" s="284"/>
      <c r="CR26" s="284"/>
      <c r="CS26" s="284"/>
      <c r="CT26" s="284">
        <v>0</v>
      </c>
      <c r="CU26" s="284"/>
      <c r="CV26" s="284"/>
      <c r="CW26" s="284"/>
      <c r="CX26" s="284"/>
      <c r="CY26" s="284"/>
      <c r="CZ26" s="284"/>
      <c r="DA26" s="284">
        <v>0</v>
      </c>
      <c r="DB26" s="284"/>
      <c r="DC26" s="284"/>
      <c r="DD26" s="284"/>
      <c r="DE26" s="284"/>
      <c r="DF26" s="284"/>
      <c r="DG26" s="285" t="s">
        <v>201</v>
      </c>
      <c r="DH26" s="285"/>
      <c r="DI26" s="285"/>
      <c r="DJ26" s="285"/>
      <c r="DK26" s="285"/>
      <c r="DL26" s="285"/>
      <c r="DM26" s="285"/>
      <c r="DN26" s="285" t="s">
        <v>201</v>
      </c>
      <c r="DO26" s="285"/>
      <c r="DP26" s="285"/>
      <c r="DQ26" s="285"/>
      <c r="DR26" s="285"/>
      <c r="DS26" s="285"/>
      <c r="DT26" s="285"/>
      <c r="DU26" s="285" t="s">
        <v>201</v>
      </c>
      <c r="DV26" s="285"/>
      <c r="DW26" s="285"/>
      <c r="DX26" s="285"/>
      <c r="DY26" s="285"/>
      <c r="DZ26" s="285" t="s">
        <v>201</v>
      </c>
      <c r="EA26" s="285"/>
      <c r="EB26" s="285"/>
      <c r="EC26" s="285"/>
      <c r="ED26" s="285"/>
      <c r="EE26" s="285"/>
      <c r="EF26" s="285"/>
      <c r="EG26" s="285" t="s">
        <v>201</v>
      </c>
      <c r="EH26" s="285"/>
      <c r="EI26" s="285"/>
      <c r="EJ26" s="285"/>
      <c r="EK26" s="285"/>
      <c r="EL26" s="285"/>
      <c r="EM26" s="285"/>
      <c r="EN26" s="285" t="s">
        <v>201</v>
      </c>
      <c r="EO26" s="285"/>
      <c r="EP26" s="285"/>
      <c r="EQ26" s="285"/>
      <c r="ER26" s="285"/>
      <c r="ES26" s="285"/>
      <c r="ET26" s="285"/>
      <c r="EU26" s="285" t="s">
        <v>201</v>
      </c>
      <c r="EV26" s="285"/>
      <c r="EW26" s="285"/>
      <c r="EX26" s="285"/>
      <c r="EY26" s="285"/>
      <c r="EZ26" s="285"/>
      <c r="FA26" s="285"/>
      <c r="FB26" s="285"/>
      <c r="FC26" s="285" t="s">
        <v>201</v>
      </c>
      <c r="FD26" s="285"/>
      <c r="FE26" s="285"/>
      <c r="FF26" s="285"/>
      <c r="FG26" s="285"/>
      <c r="FH26" s="285" t="s">
        <v>201</v>
      </c>
      <c r="FI26" s="285"/>
      <c r="FJ26" s="285"/>
      <c r="FK26" s="285"/>
      <c r="FL26" s="285"/>
      <c r="FM26" s="285"/>
      <c r="FN26" s="285"/>
      <c r="FO26" s="285" t="s">
        <v>201</v>
      </c>
      <c r="FP26" s="285"/>
      <c r="FQ26" s="285"/>
      <c r="FR26" s="285"/>
      <c r="FS26" s="285"/>
      <c r="FT26" s="285"/>
      <c r="FU26" s="285"/>
      <c r="FV26" s="285" t="s">
        <v>201</v>
      </c>
      <c r="FW26" s="285"/>
      <c r="FX26" s="285"/>
      <c r="FY26" s="285"/>
      <c r="FZ26" s="285"/>
      <c r="GA26" s="285" t="s">
        <v>201</v>
      </c>
      <c r="GB26" s="285"/>
      <c r="GC26" s="285"/>
      <c r="GD26" s="285"/>
      <c r="GE26" s="285"/>
      <c r="GF26" s="285" t="s">
        <v>201</v>
      </c>
      <c r="GG26" s="285"/>
      <c r="GH26" s="285"/>
      <c r="GI26" s="285"/>
      <c r="GJ26" s="285"/>
      <c r="GK26" s="285"/>
      <c r="GL26" s="285" t="s">
        <v>201</v>
      </c>
      <c r="GM26" s="285"/>
      <c r="GN26" s="285"/>
      <c r="GO26" s="285"/>
      <c r="GP26" s="285"/>
      <c r="GQ26" s="285"/>
      <c r="GR26" s="285"/>
      <c r="GS26" s="289"/>
    </row>
    <row r="27" spans="1:202" ht="22.5" hidden="1" outlineLevel="1" x14ac:dyDescent="0.2">
      <c r="A27" s="81"/>
      <c r="B27" s="82" t="s">
        <v>41</v>
      </c>
      <c r="C27" s="75">
        <v>0.2006</v>
      </c>
      <c r="D27" s="285">
        <v>1.8236363636363634E-2</v>
      </c>
      <c r="E27" s="285"/>
      <c r="F27" s="285"/>
      <c r="G27" s="285"/>
      <c r="H27" s="285"/>
      <c r="I27" s="285">
        <v>8.2063636363636366E-2</v>
      </c>
      <c r="J27" s="285"/>
      <c r="K27" s="285"/>
      <c r="L27" s="285"/>
      <c r="M27" s="285"/>
      <c r="N27" s="285">
        <v>9.1181818181818183E-2</v>
      </c>
      <c r="O27" s="285"/>
      <c r="P27" s="285"/>
      <c r="Q27" s="285"/>
      <c r="R27" s="285"/>
      <c r="S27" s="285"/>
      <c r="T27" s="285"/>
      <c r="U27" s="285">
        <v>9.1181818181818169E-3</v>
      </c>
      <c r="V27" s="285"/>
      <c r="W27" s="285"/>
      <c r="X27" s="285"/>
      <c r="Y27" s="285"/>
      <c r="Z27" s="285"/>
      <c r="AA27" s="72">
        <v>0</v>
      </c>
      <c r="AB27" s="285">
        <v>0</v>
      </c>
      <c r="AC27" s="285"/>
      <c r="AD27" s="285"/>
      <c r="AE27" s="285"/>
      <c r="AF27" s="285"/>
      <c r="AG27" s="285">
        <v>0</v>
      </c>
      <c r="AH27" s="285"/>
      <c r="AI27" s="285"/>
      <c r="AJ27" s="285"/>
      <c r="AK27" s="285"/>
      <c r="AL27" s="285">
        <v>0</v>
      </c>
      <c r="AM27" s="285"/>
      <c r="AN27" s="285"/>
      <c r="AO27" s="285"/>
      <c r="AP27" s="285"/>
      <c r="AQ27" s="285"/>
      <c r="AR27" s="285"/>
      <c r="AS27" s="285">
        <v>0</v>
      </c>
      <c r="AT27" s="285"/>
      <c r="AU27" s="285"/>
      <c r="AV27" s="285"/>
      <c r="AW27" s="285"/>
      <c r="AX27" s="285"/>
      <c r="AY27" s="285">
        <v>-0.2006</v>
      </c>
      <c r="AZ27" s="285"/>
      <c r="BA27" s="285"/>
      <c r="BB27" s="285"/>
      <c r="BC27" s="285"/>
      <c r="BD27" s="285"/>
      <c r="BE27" s="285"/>
      <c r="BF27" s="285">
        <v>-1.8236363636363634E-2</v>
      </c>
      <c r="BG27" s="285"/>
      <c r="BH27" s="285"/>
      <c r="BI27" s="285"/>
      <c r="BJ27" s="285"/>
      <c r="BK27" s="285">
        <v>-8.2063636363636366E-2</v>
      </c>
      <c r="BL27" s="285"/>
      <c r="BM27" s="285"/>
      <c r="BN27" s="285"/>
      <c r="BO27" s="285"/>
      <c r="BP27" s="285">
        <v>-9.1181818181818183E-2</v>
      </c>
      <c r="BQ27" s="285"/>
      <c r="BR27" s="285"/>
      <c r="BS27" s="285"/>
      <c r="BT27" s="285"/>
      <c r="BU27" s="285"/>
      <c r="BV27" s="285"/>
      <c r="BW27" s="285">
        <v>-9.1181818181818169E-3</v>
      </c>
      <c r="BX27" s="285"/>
      <c r="BY27" s="285"/>
      <c r="BZ27" s="285"/>
      <c r="CA27" s="285"/>
      <c r="CB27" s="285"/>
      <c r="CC27" s="285">
        <v>0</v>
      </c>
      <c r="CD27" s="285"/>
      <c r="CE27" s="285"/>
      <c r="CF27" s="285"/>
      <c r="CG27" s="285"/>
      <c r="CH27" s="285"/>
      <c r="CI27" s="285"/>
      <c r="CJ27" s="284">
        <v>0</v>
      </c>
      <c r="CK27" s="284"/>
      <c r="CL27" s="284"/>
      <c r="CM27" s="284"/>
      <c r="CN27" s="284"/>
      <c r="CO27" s="284">
        <v>0</v>
      </c>
      <c r="CP27" s="284"/>
      <c r="CQ27" s="284"/>
      <c r="CR27" s="284"/>
      <c r="CS27" s="284"/>
      <c r="CT27" s="284">
        <v>0</v>
      </c>
      <c r="CU27" s="284"/>
      <c r="CV27" s="284"/>
      <c r="CW27" s="284"/>
      <c r="CX27" s="284"/>
      <c r="CY27" s="284"/>
      <c r="CZ27" s="284"/>
      <c r="DA27" s="284">
        <v>0</v>
      </c>
      <c r="DB27" s="284"/>
      <c r="DC27" s="284"/>
      <c r="DD27" s="284"/>
      <c r="DE27" s="284"/>
      <c r="DF27" s="284"/>
      <c r="DG27" s="285" t="s">
        <v>201</v>
      </c>
      <c r="DH27" s="285"/>
      <c r="DI27" s="285"/>
      <c r="DJ27" s="285"/>
      <c r="DK27" s="285"/>
      <c r="DL27" s="285"/>
      <c r="DM27" s="285"/>
      <c r="DN27" s="285" t="s">
        <v>201</v>
      </c>
      <c r="DO27" s="285"/>
      <c r="DP27" s="285"/>
      <c r="DQ27" s="285"/>
      <c r="DR27" s="285"/>
      <c r="DS27" s="285"/>
      <c r="DT27" s="285"/>
      <c r="DU27" s="285" t="s">
        <v>201</v>
      </c>
      <c r="DV27" s="285"/>
      <c r="DW27" s="285"/>
      <c r="DX27" s="285"/>
      <c r="DY27" s="285"/>
      <c r="DZ27" s="285" t="s">
        <v>201</v>
      </c>
      <c r="EA27" s="285"/>
      <c r="EB27" s="285"/>
      <c r="EC27" s="285"/>
      <c r="ED27" s="285"/>
      <c r="EE27" s="285"/>
      <c r="EF27" s="285"/>
      <c r="EG27" s="285" t="s">
        <v>201</v>
      </c>
      <c r="EH27" s="285"/>
      <c r="EI27" s="285"/>
      <c r="EJ27" s="285"/>
      <c r="EK27" s="285"/>
      <c r="EL27" s="285"/>
      <c r="EM27" s="285"/>
      <c r="EN27" s="285" t="s">
        <v>201</v>
      </c>
      <c r="EO27" s="285"/>
      <c r="EP27" s="285"/>
      <c r="EQ27" s="285"/>
      <c r="ER27" s="285"/>
      <c r="ES27" s="285"/>
      <c r="ET27" s="285"/>
      <c r="EU27" s="285" t="s">
        <v>201</v>
      </c>
      <c r="EV27" s="285"/>
      <c r="EW27" s="285"/>
      <c r="EX27" s="285"/>
      <c r="EY27" s="285"/>
      <c r="EZ27" s="285"/>
      <c r="FA27" s="285"/>
      <c r="FB27" s="285"/>
      <c r="FC27" s="285" t="s">
        <v>201</v>
      </c>
      <c r="FD27" s="285"/>
      <c r="FE27" s="285"/>
      <c r="FF27" s="285"/>
      <c r="FG27" s="285"/>
      <c r="FH27" s="285" t="s">
        <v>201</v>
      </c>
      <c r="FI27" s="285"/>
      <c r="FJ27" s="285"/>
      <c r="FK27" s="285"/>
      <c r="FL27" s="285"/>
      <c r="FM27" s="285"/>
      <c r="FN27" s="285"/>
      <c r="FO27" s="285" t="s">
        <v>201</v>
      </c>
      <c r="FP27" s="285"/>
      <c r="FQ27" s="285"/>
      <c r="FR27" s="285"/>
      <c r="FS27" s="285"/>
      <c r="FT27" s="285"/>
      <c r="FU27" s="285"/>
      <c r="FV27" s="285" t="s">
        <v>201</v>
      </c>
      <c r="FW27" s="285"/>
      <c r="FX27" s="285"/>
      <c r="FY27" s="285"/>
      <c r="FZ27" s="285"/>
      <c r="GA27" s="285" t="s">
        <v>201</v>
      </c>
      <c r="GB27" s="285"/>
      <c r="GC27" s="285"/>
      <c r="GD27" s="285"/>
      <c r="GE27" s="285"/>
      <c r="GF27" s="285" t="s">
        <v>201</v>
      </c>
      <c r="GG27" s="285"/>
      <c r="GH27" s="285"/>
      <c r="GI27" s="285"/>
      <c r="GJ27" s="285"/>
      <c r="GK27" s="285"/>
      <c r="GL27" s="285" t="s">
        <v>201</v>
      </c>
      <c r="GM27" s="285"/>
      <c r="GN27" s="285"/>
      <c r="GO27" s="285"/>
      <c r="GP27" s="285"/>
      <c r="GQ27" s="285"/>
      <c r="GR27" s="285"/>
      <c r="GS27" s="289"/>
    </row>
    <row r="28" spans="1:202" ht="22.5" hidden="1" outlineLevel="1" x14ac:dyDescent="0.2">
      <c r="A28" s="81"/>
      <c r="B28" s="82" t="s">
        <v>42</v>
      </c>
      <c r="C28" s="75">
        <v>0.16520000000000001</v>
      </c>
      <c r="D28" s="285">
        <v>1.5018181818181819E-2</v>
      </c>
      <c r="E28" s="285"/>
      <c r="F28" s="285"/>
      <c r="G28" s="285"/>
      <c r="H28" s="285"/>
      <c r="I28" s="285">
        <v>6.7581818181818187E-2</v>
      </c>
      <c r="J28" s="285"/>
      <c r="K28" s="285"/>
      <c r="L28" s="285"/>
      <c r="M28" s="285"/>
      <c r="N28" s="285">
        <v>7.5090909090909097E-2</v>
      </c>
      <c r="O28" s="285"/>
      <c r="P28" s="285"/>
      <c r="Q28" s="285"/>
      <c r="R28" s="285"/>
      <c r="S28" s="285"/>
      <c r="T28" s="285"/>
      <c r="U28" s="285">
        <v>7.5090909090909097E-3</v>
      </c>
      <c r="V28" s="285"/>
      <c r="W28" s="285"/>
      <c r="X28" s="285"/>
      <c r="Y28" s="285"/>
      <c r="Z28" s="285"/>
      <c r="AA28" s="72">
        <v>0</v>
      </c>
      <c r="AB28" s="285">
        <v>0</v>
      </c>
      <c r="AC28" s="285"/>
      <c r="AD28" s="285"/>
      <c r="AE28" s="285"/>
      <c r="AF28" s="285"/>
      <c r="AG28" s="285">
        <v>0</v>
      </c>
      <c r="AH28" s="285"/>
      <c r="AI28" s="285"/>
      <c r="AJ28" s="285"/>
      <c r="AK28" s="285"/>
      <c r="AL28" s="285">
        <v>0</v>
      </c>
      <c r="AM28" s="285"/>
      <c r="AN28" s="285"/>
      <c r="AO28" s="285"/>
      <c r="AP28" s="285"/>
      <c r="AQ28" s="285"/>
      <c r="AR28" s="285"/>
      <c r="AS28" s="285">
        <v>0</v>
      </c>
      <c r="AT28" s="285"/>
      <c r="AU28" s="285"/>
      <c r="AV28" s="285"/>
      <c r="AW28" s="285"/>
      <c r="AX28" s="285"/>
      <c r="AY28" s="285">
        <v>-0.16520000000000001</v>
      </c>
      <c r="AZ28" s="285"/>
      <c r="BA28" s="285"/>
      <c r="BB28" s="285"/>
      <c r="BC28" s="285"/>
      <c r="BD28" s="285"/>
      <c r="BE28" s="285"/>
      <c r="BF28" s="285">
        <v>-1.5018181818181819E-2</v>
      </c>
      <c r="BG28" s="285"/>
      <c r="BH28" s="285"/>
      <c r="BI28" s="285"/>
      <c r="BJ28" s="285"/>
      <c r="BK28" s="285">
        <v>-6.7581818181818187E-2</v>
      </c>
      <c r="BL28" s="285"/>
      <c r="BM28" s="285"/>
      <c r="BN28" s="285"/>
      <c r="BO28" s="285"/>
      <c r="BP28" s="285">
        <v>-7.5090909090909097E-2</v>
      </c>
      <c r="BQ28" s="285"/>
      <c r="BR28" s="285"/>
      <c r="BS28" s="285"/>
      <c r="BT28" s="285"/>
      <c r="BU28" s="285"/>
      <c r="BV28" s="285"/>
      <c r="BW28" s="285">
        <v>-7.5090909090909097E-3</v>
      </c>
      <c r="BX28" s="285"/>
      <c r="BY28" s="285"/>
      <c r="BZ28" s="285"/>
      <c r="CA28" s="285"/>
      <c r="CB28" s="285"/>
      <c r="CC28" s="285">
        <v>0</v>
      </c>
      <c r="CD28" s="285"/>
      <c r="CE28" s="285"/>
      <c r="CF28" s="285"/>
      <c r="CG28" s="285"/>
      <c r="CH28" s="285"/>
      <c r="CI28" s="285"/>
      <c r="CJ28" s="284">
        <v>0</v>
      </c>
      <c r="CK28" s="284"/>
      <c r="CL28" s="284"/>
      <c r="CM28" s="284"/>
      <c r="CN28" s="284"/>
      <c r="CO28" s="284">
        <v>0</v>
      </c>
      <c r="CP28" s="284"/>
      <c r="CQ28" s="284"/>
      <c r="CR28" s="284"/>
      <c r="CS28" s="284"/>
      <c r="CT28" s="284">
        <v>0</v>
      </c>
      <c r="CU28" s="284"/>
      <c r="CV28" s="284"/>
      <c r="CW28" s="284"/>
      <c r="CX28" s="284"/>
      <c r="CY28" s="284"/>
      <c r="CZ28" s="284"/>
      <c r="DA28" s="284">
        <v>0</v>
      </c>
      <c r="DB28" s="284"/>
      <c r="DC28" s="284"/>
      <c r="DD28" s="284"/>
      <c r="DE28" s="284"/>
      <c r="DF28" s="284"/>
      <c r="DG28" s="285" t="s">
        <v>201</v>
      </c>
      <c r="DH28" s="285"/>
      <c r="DI28" s="285"/>
      <c r="DJ28" s="285"/>
      <c r="DK28" s="285"/>
      <c r="DL28" s="285"/>
      <c r="DM28" s="285"/>
      <c r="DN28" s="285" t="s">
        <v>201</v>
      </c>
      <c r="DO28" s="285"/>
      <c r="DP28" s="285"/>
      <c r="DQ28" s="285"/>
      <c r="DR28" s="285"/>
      <c r="DS28" s="285"/>
      <c r="DT28" s="285"/>
      <c r="DU28" s="285" t="s">
        <v>201</v>
      </c>
      <c r="DV28" s="285"/>
      <c r="DW28" s="285"/>
      <c r="DX28" s="285"/>
      <c r="DY28" s="285"/>
      <c r="DZ28" s="285" t="s">
        <v>201</v>
      </c>
      <c r="EA28" s="285"/>
      <c r="EB28" s="285"/>
      <c r="EC28" s="285"/>
      <c r="ED28" s="285"/>
      <c r="EE28" s="285"/>
      <c r="EF28" s="285"/>
      <c r="EG28" s="285" t="s">
        <v>201</v>
      </c>
      <c r="EH28" s="285"/>
      <c r="EI28" s="285"/>
      <c r="EJ28" s="285"/>
      <c r="EK28" s="285"/>
      <c r="EL28" s="285"/>
      <c r="EM28" s="285"/>
      <c r="EN28" s="285" t="s">
        <v>201</v>
      </c>
      <c r="EO28" s="285"/>
      <c r="EP28" s="285"/>
      <c r="EQ28" s="285"/>
      <c r="ER28" s="285"/>
      <c r="ES28" s="285"/>
      <c r="ET28" s="285"/>
      <c r="EU28" s="285" t="s">
        <v>201</v>
      </c>
      <c r="EV28" s="285"/>
      <c r="EW28" s="285"/>
      <c r="EX28" s="285"/>
      <c r="EY28" s="285"/>
      <c r="EZ28" s="285"/>
      <c r="FA28" s="285"/>
      <c r="FB28" s="285"/>
      <c r="FC28" s="285" t="s">
        <v>201</v>
      </c>
      <c r="FD28" s="285"/>
      <c r="FE28" s="285"/>
      <c r="FF28" s="285"/>
      <c r="FG28" s="285"/>
      <c r="FH28" s="285" t="s">
        <v>201</v>
      </c>
      <c r="FI28" s="285"/>
      <c r="FJ28" s="285"/>
      <c r="FK28" s="285"/>
      <c r="FL28" s="285"/>
      <c r="FM28" s="285"/>
      <c r="FN28" s="285"/>
      <c r="FO28" s="285" t="s">
        <v>201</v>
      </c>
      <c r="FP28" s="285"/>
      <c r="FQ28" s="285"/>
      <c r="FR28" s="285"/>
      <c r="FS28" s="285"/>
      <c r="FT28" s="285"/>
      <c r="FU28" s="285"/>
      <c r="FV28" s="285" t="s">
        <v>201</v>
      </c>
      <c r="FW28" s="285"/>
      <c r="FX28" s="285"/>
      <c r="FY28" s="285"/>
      <c r="FZ28" s="285"/>
      <c r="GA28" s="285" t="s">
        <v>201</v>
      </c>
      <c r="GB28" s="285"/>
      <c r="GC28" s="285"/>
      <c r="GD28" s="285"/>
      <c r="GE28" s="285"/>
      <c r="GF28" s="285" t="s">
        <v>201</v>
      </c>
      <c r="GG28" s="285"/>
      <c r="GH28" s="285"/>
      <c r="GI28" s="285"/>
      <c r="GJ28" s="285"/>
      <c r="GK28" s="285"/>
      <c r="GL28" s="285" t="s">
        <v>201</v>
      </c>
      <c r="GM28" s="285"/>
      <c r="GN28" s="285"/>
      <c r="GO28" s="285"/>
      <c r="GP28" s="285"/>
      <c r="GQ28" s="285"/>
      <c r="GR28" s="285"/>
      <c r="GS28" s="289"/>
    </row>
    <row r="29" spans="1:202" ht="45" hidden="1" outlineLevel="1" x14ac:dyDescent="0.2">
      <c r="A29" s="81"/>
      <c r="B29" s="82" t="s">
        <v>43</v>
      </c>
      <c r="C29" s="75">
        <v>0.24779999999999996</v>
      </c>
      <c r="D29" s="285">
        <v>2.2527272727272726E-2</v>
      </c>
      <c r="E29" s="285"/>
      <c r="F29" s="285"/>
      <c r="G29" s="285"/>
      <c r="H29" s="285"/>
      <c r="I29" s="285">
        <v>0.10137272727272725</v>
      </c>
      <c r="J29" s="285"/>
      <c r="K29" s="285"/>
      <c r="L29" s="285"/>
      <c r="M29" s="285"/>
      <c r="N29" s="285">
        <v>0.11263636363636362</v>
      </c>
      <c r="O29" s="285"/>
      <c r="P29" s="285"/>
      <c r="Q29" s="285"/>
      <c r="R29" s="285"/>
      <c r="S29" s="285"/>
      <c r="T29" s="285"/>
      <c r="U29" s="285">
        <v>1.1263636363636365E-2</v>
      </c>
      <c r="V29" s="285"/>
      <c r="W29" s="285"/>
      <c r="X29" s="285"/>
      <c r="Y29" s="285"/>
      <c r="Z29" s="285"/>
      <c r="AA29" s="72">
        <v>0</v>
      </c>
      <c r="AB29" s="285">
        <v>0</v>
      </c>
      <c r="AC29" s="285"/>
      <c r="AD29" s="285"/>
      <c r="AE29" s="285"/>
      <c r="AF29" s="285"/>
      <c r="AG29" s="285">
        <v>0</v>
      </c>
      <c r="AH29" s="285"/>
      <c r="AI29" s="285"/>
      <c r="AJ29" s="285"/>
      <c r="AK29" s="285"/>
      <c r="AL29" s="285">
        <v>0</v>
      </c>
      <c r="AM29" s="285"/>
      <c r="AN29" s="285"/>
      <c r="AO29" s="285"/>
      <c r="AP29" s="285"/>
      <c r="AQ29" s="285"/>
      <c r="AR29" s="285"/>
      <c r="AS29" s="285">
        <v>0</v>
      </c>
      <c r="AT29" s="285"/>
      <c r="AU29" s="285"/>
      <c r="AV29" s="285"/>
      <c r="AW29" s="285"/>
      <c r="AX29" s="285"/>
      <c r="AY29" s="285">
        <v>-0.24779999999999996</v>
      </c>
      <c r="AZ29" s="285"/>
      <c r="BA29" s="285"/>
      <c r="BB29" s="285"/>
      <c r="BC29" s="285"/>
      <c r="BD29" s="285"/>
      <c r="BE29" s="285"/>
      <c r="BF29" s="285">
        <v>-2.2527272727272726E-2</v>
      </c>
      <c r="BG29" s="285"/>
      <c r="BH29" s="285"/>
      <c r="BI29" s="285"/>
      <c r="BJ29" s="285"/>
      <c r="BK29" s="285">
        <v>-0.10137272727272725</v>
      </c>
      <c r="BL29" s="285"/>
      <c r="BM29" s="285"/>
      <c r="BN29" s="285"/>
      <c r="BO29" s="285"/>
      <c r="BP29" s="285">
        <v>-0.11263636363636362</v>
      </c>
      <c r="BQ29" s="285"/>
      <c r="BR29" s="285"/>
      <c r="BS29" s="285"/>
      <c r="BT29" s="285"/>
      <c r="BU29" s="285"/>
      <c r="BV29" s="285"/>
      <c r="BW29" s="285">
        <v>-1.1263636363636365E-2</v>
      </c>
      <c r="BX29" s="285"/>
      <c r="BY29" s="285"/>
      <c r="BZ29" s="285"/>
      <c r="CA29" s="285"/>
      <c r="CB29" s="285"/>
      <c r="CC29" s="285">
        <v>0</v>
      </c>
      <c r="CD29" s="285"/>
      <c r="CE29" s="285"/>
      <c r="CF29" s="285"/>
      <c r="CG29" s="285"/>
      <c r="CH29" s="285"/>
      <c r="CI29" s="285"/>
      <c r="CJ29" s="284">
        <v>0</v>
      </c>
      <c r="CK29" s="284"/>
      <c r="CL29" s="284"/>
      <c r="CM29" s="284"/>
      <c r="CN29" s="284"/>
      <c r="CO29" s="284">
        <v>0</v>
      </c>
      <c r="CP29" s="284"/>
      <c r="CQ29" s="284"/>
      <c r="CR29" s="284"/>
      <c r="CS29" s="284"/>
      <c r="CT29" s="284">
        <v>0</v>
      </c>
      <c r="CU29" s="284"/>
      <c r="CV29" s="284"/>
      <c r="CW29" s="284"/>
      <c r="CX29" s="284"/>
      <c r="CY29" s="284"/>
      <c r="CZ29" s="284"/>
      <c r="DA29" s="284">
        <v>0</v>
      </c>
      <c r="DB29" s="284"/>
      <c r="DC29" s="284"/>
      <c r="DD29" s="284"/>
      <c r="DE29" s="284"/>
      <c r="DF29" s="284"/>
      <c r="DG29" s="285" t="s">
        <v>201</v>
      </c>
      <c r="DH29" s="285"/>
      <c r="DI29" s="285"/>
      <c r="DJ29" s="285"/>
      <c r="DK29" s="285"/>
      <c r="DL29" s="285"/>
      <c r="DM29" s="285"/>
      <c r="DN29" s="285" t="s">
        <v>201</v>
      </c>
      <c r="DO29" s="285"/>
      <c r="DP29" s="285"/>
      <c r="DQ29" s="285"/>
      <c r="DR29" s="285"/>
      <c r="DS29" s="285"/>
      <c r="DT29" s="285"/>
      <c r="DU29" s="285" t="s">
        <v>201</v>
      </c>
      <c r="DV29" s="285"/>
      <c r="DW29" s="285"/>
      <c r="DX29" s="285"/>
      <c r="DY29" s="285"/>
      <c r="DZ29" s="285" t="s">
        <v>201</v>
      </c>
      <c r="EA29" s="285"/>
      <c r="EB29" s="285"/>
      <c r="EC29" s="285"/>
      <c r="ED29" s="285"/>
      <c r="EE29" s="285"/>
      <c r="EF29" s="285"/>
      <c r="EG29" s="285" t="s">
        <v>201</v>
      </c>
      <c r="EH29" s="285"/>
      <c r="EI29" s="285"/>
      <c r="EJ29" s="285"/>
      <c r="EK29" s="285"/>
      <c r="EL29" s="285"/>
      <c r="EM29" s="285"/>
      <c r="EN29" s="285" t="s">
        <v>201</v>
      </c>
      <c r="EO29" s="285"/>
      <c r="EP29" s="285"/>
      <c r="EQ29" s="285"/>
      <c r="ER29" s="285"/>
      <c r="ES29" s="285"/>
      <c r="ET29" s="285"/>
      <c r="EU29" s="285" t="s">
        <v>201</v>
      </c>
      <c r="EV29" s="285"/>
      <c r="EW29" s="285"/>
      <c r="EX29" s="285"/>
      <c r="EY29" s="285"/>
      <c r="EZ29" s="285"/>
      <c r="FA29" s="285"/>
      <c r="FB29" s="285"/>
      <c r="FC29" s="285" t="s">
        <v>201</v>
      </c>
      <c r="FD29" s="285"/>
      <c r="FE29" s="285"/>
      <c r="FF29" s="285"/>
      <c r="FG29" s="285"/>
      <c r="FH29" s="285" t="s">
        <v>201</v>
      </c>
      <c r="FI29" s="285"/>
      <c r="FJ29" s="285"/>
      <c r="FK29" s="285"/>
      <c r="FL29" s="285"/>
      <c r="FM29" s="285"/>
      <c r="FN29" s="285"/>
      <c r="FO29" s="285" t="s">
        <v>201</v>
      </c>
      <c r="FP29" s="285"/>
      <c r="FQ29" s="285"/>
      <c r="FR29" s="285"/>
      <c r="FS29" s="285"/>
      <c r="FT29" s="285"/>
      <c r="FU29" s="285"/>
      <c r="FV29" s="285" t="s">
        <v>201</v>
      </c>
      <c r="FW29" s="285"/>
      <c r="FX29" s="285"/>
      <c r="FY29" s="285"/>
      <c r="FZ29" s="285"/>
      <c r="GA29" s="285" t="s">
        <v>201</v>
      </c>
      <c r="GB29" s="285"/>
      <c r="GC29" s="285"/>
      <c r="GD29" s="285"/>
      <c r="GE29" s="285"/>
      <c r="GF29" s="285" t="s">
        <v>201</v>
      </c>
      <c r="GG29" s="285"/>
      <c r="GH29" s="285"/>
      <c r="GI29" s="285"/>
      <c r="GJ29" s="285"/>
      <c r="GK29" s="285"/>
      <c r="GL29" s="285" t="s">
        <v>201</v>
      </c>
      <c r="GM29" s="285"/>
      <c r="GN29" s="285"/>
      <c r="GO29" s="285"/>
      <c r="GP29" s="285"/>
      <c r="GQ29" s="285"/>
      <c r="GR29" s="285"/>
      <c r="GS29" s="289"/>
    </row>
    <row r="30" spans="1:202" ht="22.5" hidden="1" outlineLevel="1" x14ac:dyDescent="0.2">
      <c r="A30" s="81"/>
      <c r="B30" s="82" t="s">
        <v>219</v>
      </c>
      <c r="C30" s="75">
        <v>0</v>
      </c>
      <c r="D30" s="285">
        <v>0</v>
      </c>
      <c r="E30" s="285"/>
      <c r="F30" s="285"/>
      <c r="G30" s="285"/>
      <c r="H30" s="285"/>
      <c r="I30" s="285">
        <v>0</v>
      </c>
      <c r="J30" s="285"/>
      <c r="K30" s="285"/>
      <c r="L30" s="285"/>
      <c r="M30" s="285"/>
      <c r="N30" s="285">
        <v>0</v>
      </c>
      <c r="O30" s="285"/>
      <c r="P30" s="285"/>
      <c r="Q30" s="285"/>
      <c r="R30" s="285"/>
      <c r="S30" s="285"/>
      <c r="T30" s="285"/>
      <c r="U30" s="285">
        <v>0</v>
      </c>
      <c r="V30" s="285"/>
      <c r="W30" s="285"/>
      <c r="X30" s="285"/>
      <c r="Y30" s="285"/>
      <c r="Z30" s="285"/>
      <c r="AA30" s="72">
        <v>0.41654710360000002</v>
      </c>
      <c r="AB30" s="285">
        <v>3.7867918509090909E-2</v>
      </c>
      <c r="AC30" s="285"/>
      <c r="AD30" s="285"/>
      <c r="AE30" s="285"/>
      <c r="AF30" s="285"/>
      <c r="AG30" s="285">
        <v>0.17040563329090913</v>
      </c>
      <c r="AH30" s="285"/>
      <c r="AI30" s="285"/>
      <c r="AJ30" s="285"/>
      <c r="AK30" s="285"/>
      <c r="AL30" s="285">
        <v>0.18933959254545457</v>
      </c>
      <c r="AM30" s="285"/>
      <c r="AN30" s="285"/>
      <c r="AO30" s="285"/>
      <c r="AP30" s="285"/>
      <c r="AQ30" s="285"/>
      <c r="AR30" s="285"/>
      <c r="AS30" s="285">
        <v>1.893395925454544E-2</v>
      </c>
      <c r="AT30" s="285"/>
      <c r="AU30" s="285"/>
      <c r="AV30" s="285"/>
      <c r="AW30" s="285"/>
      <c r="AX30" s="285"/>
      <c r="AY30" s="285">
        <v>0.41654710360000002</v>
      </c>
      <c r="AZ30" s="285"/>
      <c r="BA30" s="285"/>
      <c r="BB30" s="285"/>
      <c r="BC30" s="285"/>
      <c r="BD30" s="285"/>
      <c r="BE30" s="285"/>
      <c r="BF30" s="285">
        <v>3.7867918509090909E-2</v>
      </c>
      <c r="BG30" s="285"/>
      <c r="BH30" s="285"/>
      <c r="BI30" s="285"/>
      <c r="BJ30" s="285"/>
      <c r="BK30" s="285">
        <v>0.17040563329090913</v>
      </c>
      <c r="BL30" s="285"/>
      <c r="BM30" s="285"/>
      <c r="BN30" s="285"/>
      <c r="BO30" s="285"/>
      <c r="BP30" s="285">
        <v>0.18933959254545457</v>
      </c>
      <c r="BQ30" s="285"/>
      <c r="BR30" s="285"/>
      <c r="BS30" s="285"/>
      <c r="BT30" s="285"/>
      <c r="BU30" s="285"/>
      <c r="BV30" s="285"/>
      <c r="BW30" s="285">
        <v>1.893395925454544E-2</v>
      </c>
      <c r="BX30" s="285"/>
      <c r="BY30" s="285"/>
      <c r="BZ30" s="285"/>
      <c r="CA30" s="285"/>
      <c r="CB30" s="285"/>
      <c r="CC30" s="285">
        <v>0.41654710360000002</v>
      </c>
      <c r="CD30" s="285"/>
      <c r="CE30" s="285"/>
      <c r="CF30" s="285"/>
      <c r="CG30" s="285"/>
      <c r="CH30" s="285"/>
      <c r="CI30" s="285"/>
      <c r="CJ30" s="284">
        <v>0</v>
      </c>
      <c r="CK30" s="284"/>
      <c r="CL30" s="284"/>
      <c r="CM30" s="284"/>
      <c r="CN30" s="284"/>
      <c r="CO30" s="284">
        <v>0</v>
      </c>
      <c r="CP30" s="284"/>
      <c r="CQ30" s="284"/>
      <c r="CR30" s="284"/>
      <c r="CS30" s="284"/>
      <c r="CT30" s="284">
        <v>0</v>
      </c>
      <c r="CU30" s="284"/>
      <c r="CV30" s="284"/>
      <c r="CW30" s="284"/>
      <c r="CX30" s="284"/>
      <c r="CY30" s="284"/>
      <c r="CZ30" s="284"/>
      <c r="DA30" s="284">
        <v>0</v>
      </c>
      <c r="DB30" s="284"/>
      <c r="DC30" s="284"/>
      <c r="DD30" s="284"/>
      <c r="DE30" s="284"/>
      <c r="DF30" s="284"/>
      <c r="DG30" s="285" t="s">
        <v>201</v>
      </c>
      <c r="DH30" s="285"/>
      <c r="DI30" s="285"/>
      <c r="DJ30" s="285"/>
      <c r="DK30" s="285"/>
      <c r="DL30" s="285"/>
      <c r="DM30" s="285"/>
      <c r="DN30" s="285" t="s">
        <v>201</v>
      </c>
      <c r="DO30" s="285"/>
      <c r="DP30" s="285"/>
      <c r="DQ30" s="285"/>
      <c r="DR30" s="285"/>
      <c r="DS30" s="285"/>
      <c r="DT30" s="285"/>
      <c r="DU30" s="285" t="s">
        <v>201</v>
      </c>
      <c r="DV30" s="285"/>
      <c r="DW30" s="285"/>
      <c r="DX30" s="285"/>
      <c r="DY30" s="285"/>
      <c r="DZ30" s="285" t="s">
        <v>201</v>
      </c>
      <c r="EA30" s="285"/>
      <c r="EB30" s="285"/>
      <c r="EC30" s="285"/>
      <c r="ED30" s="285"/>
      <c r="EE30" s="285"/>
      <c r="EF30" s="285"/>
      <c r="EG30" s="285" t="s">
        <v>201</v>
      </c>
      <c r="EH30" s="285"/>
      <c r="EI30" s="285"/>
      <c r="EJ30" s="285"/>
      <c r="EK30" s="285"/>
      <c r="EL30" s="285"/>
      <c r="EM30" s="285"/>
      <c r="EN30" s="285" t="s">
        <v>201</v>
      </c>
      <c r="EO30" s="285"/>
      <c r="EP30" s="285"/>
      <c r="EQ30" s="285"/>
      <c r="ER30" s="285"/>
      <c r="ES30" s="285"/>
      <c r="ET30" s="285"/>
      <c r="EU30" s="285" t="s">
        <v>201</v>
      </c>
      <c r="EV30" s="285"/>
      <c r="EW30" s="285"/>
      <c r="EX30" s="285"/>
      <c r="EY30" s="285"/>
      <c r="EZ30" s="285"/>
      <c r="FA30" s="285"/>
      <c r="FB30" s="285"/>
      <c r="FC30" s="285" t="s">
        <v>201</v>
      </c>
      <c r="FD30" s="285"/>
      <c r="FE30" s="285"/>
      <c r="FF30" s="285"/>
      <c r="FG30" s="285"/>
      <c r="FH30" s="285" t="s">
        <v>201</v>
      </c>
      <c r="FI30" s="285"/>
      <c r="FJ30" s="285"/>
      <c r="FK30" s="285"/>
      <c r="FL30" s="285"/>
      <c r="FM30" s="285"/>
      <c r="FN30" s="285"/>
      <c r="FO30" s="285" t="s">
        <v>201</v>
      </c>
      <c r="FP30" s="285"/>
      <c r="FQ30" s="285"/>
      <c r="FR30" s="285"/>
      <c r="FS30" s="285"/>
      <c r="FT30" s="285"/>
      <c r="FU30" s="285"/>
      <c r="FV30" s="285" t="s">
        <v>201</v>
      </c>
      <c r="FW30" s="285"/>
      <c r="FX30" s="285"/>
      <c r="FY30" s="285"/>
      <c r="FZ30" s="285"/>
      <c r="GA30" s="285" t="s">
        <v>201</v>
      </c>
      <c r="GB30" s="285"/>
      <c r="GC30" s="285"/>
      <c r="GD30" s="285"/>
      <c r="GE30" s="285"/>
      <c r="GF30" s="285" t="s">
        <v>201</v>
      </c>
      <c r="GG30" s="285"/>
      <c r="GH30" s="285"/>
      <c r="GI30" s="285"/>
      <c r="GJ30" s="285"/>
      <c r="GK30" s="285"/>
      <c r="GL30" s="285" t="s">
        <v>201</v>
      </c>
      <c r="GM30" s="285"/>
      <c r="GN30" s="285"/>
      <c r="GO30" s="285"/>
      <c r="GP30" s="285"/>
      <c r="GQ30" s="285"/>
      <c r="GR30" s="285"/>
      <c r="GS30" s="289"/>
    </row>
    <row r="31" spans="1:202" s="77" customFormat="1" collapsed="1" x14ac:dyDescent="0.2">
      <c r="A31" s="73" t="s">
        <v>44</v>
      </c>
      <c r="B31" s="80" t="s">
        <v>45</v>
      </c>
      <c r="C31" s="75">
        <v>19.823999999999998</v>
      </c>
      <c r="D31" s="284">
        <v>1.8021818181818181</v>
      </c>
      <c r="E31" s="284"/>
      <c r="F31" s="284"/>
      <c r="G31" s="284"/>
      <c r="H31" s="284"/>
      <c r="I31" s="284">
        <v>8.1098181818181807</v>
      </c>
      <c r="J31" s="284"/>
      <c r="K31" s="284"/>
      <c r="L31" s="284"/>
      <c r="M31" s="284"/>
      <c r="N31" s="284">
        <v>9.0109090909090899</v>
      </c>
      <c r="O31" s="284"/>
      <c r="P31" s="284"/>
      <c r="Q31" s="284"/>
      <c r="R31" s="284"/>
      <c r="S31" s="284"/>
      <c r="T31" s="284"/>
      <c r="U31" s="284">
        <v>0.90109090909090916</v>
      </c>
      <c r="V31" s="284"/>
      <c r="W31" s="284"/>
      <c r="X31" s="284"/>
      <c r="Y31" s="284"/>
      <c r="Z31" s="284"/>
      <c r="AA31" s="75">
        <v>1.0203669214</v>
      </c>
      <c r="AB31" s="284">
        <v>9.2760629218181817E-2</v>
      </c>
      <c r="AC31" s="284"/>
      <c r="AD31" s="284"/>
      <c r="AE31" s="284"/>
      <c r="AF31" s="284"/>
      <c r="AG31" s="284">
        <v>0.41742283148181814</v>
      </c>
      <c r="AH31" s="284"/>
      <c r="AI31" s="284"/>
      <c r="AJ31" s="284"/>
      <c r="AK31" s="284"/>
      <c r="AL31" s="284">
        <v>0.46380314609090906</v>
      </c>
      <c r="AM31" s="284"/>
      <c r="AN31" s="284"/>
      <c r="AO31" s="284"/>
      <c r="AP31" s="284"/>
      <c r="AQ31" s="284"/>
      <c r="AR31" s="284"/>
      <c r="AS31" s="284">
        <v>4.6380314609090922E-2</v>
      </c>
      <c r="AT31" s="284"/>
      <c r="AU31" s="284"/>
      <c r="AV31" s="284"/>
      <c r="AW31" s="284"/>
      <c r="AX31" s="284"/>
      <c r="AY31" s="284">
        <v>-18.803633078599997</v>
      </c>
      <c r="AZ31" s="284"/>
      <c r="BA31" s="284"/>
      <c r="BB31" s="284"/>
      <c r="BC31" s="284"/>
      <c r="BD31" s="284"/>
      <c r="BE31" s="284"/>
      <c r="BF31" s="284">
        <v>-1.7094211889636364</v>
      </c>
      <c r="BG31" s="284"/>
      <c r="BH31" s="284"/>
      <c r="BI31" s="284"/>
      <c r="BJ31" s="284"/>
      <c r="BK31" s="284">
        <v>-7.6923953503363629</v>
      </c>
      <c r="BL31" s="284"/>
      <c r="BM31" s="284"/>
      <c r="BN31" s="284"/>
      <c r="BO31" s="284"/>
      <c r="BP31" s="284">
        <v>-8.5471059448181812</v>
      </c>
      <c r="BQ31" s="284"/>
      <c r="BR31" s="284"/>
      <c r="BS31" s="284"/>
      <c r="BT31" s="284"/>
      <c r="BU31" s="284"/>
      <c r="BV31" s="284"/>
      <c r="BW31" s="284">
        <v>-0.8547105944818183</v>
      </c>
      <c r="BX31" s="284"/>
      <c r="BY31" s="284"/>
      <c r="BZ31" s="284"/>
      <c r="CA31" s="284"/>
      <c r="CB31" s="284"/>
      <c r="CC31" s="284">
        <v>1.0203669214</v>
      </c>
      <c r="CD31" s="284"/>
      <c r="CE31" s="284"/>
      <c r="CF31" s="284"/>
      <c r="CG31" s="284"/>
      <c r="CH31" s="284"/>
      <c r="CI31" s="284"/>
      <c r="CJ31" s="284">
        <v>0</v>
      </c>
      <c r="CK31" s="284"/>
      <c r="CL31" s="284"/>
      <c r="CM31" s="284"/>
      <c r="CN31" s="284"/>
      <c r="CO31" s="284">
        <v>0</v>
      </c>
      <c r="CP31" s="284"/>
      <c r="CQ31" s="284"/>
      <c r="CR31" s="284"/>
      <c r="CS31" s="284"/>
      <c r="CT31" s="284">
        <v>0</v>
      </c>
      <c r="CU31" s="284"/>
      <c r="CV31" s="284"/>
      <c r="CW31" s="284"/>
      <c r="CX31" s="284"/>
      <c r="CY31" s="284"/>
      <c r="CZ31" s="284"/>
      <c r="DA31" s="284">
        <v>0</v>
      </c>
      <c r="DB31" s="284"/>
      <c r="DC31" s="284"/>
      <c r="DD31" s="284"/>
      <c r="DE31" s="284"/>
      <c r="DF31" s="284"/>
      <c r="DG31" s="284" t="s">
        <v>201</v>
      </c>
      <c r="DH31" s="284"/>
      <c r="DI31" s="284"/>
      <c r="DJ31" s="284"/>
      <c r="DK31" s="284"/>
      <c r="DL31" s="284"/>
      <c r="DM31" s="284"/>
      <c r="DN31" s="284" t="s">
        <v>201</v>
      </c>
      <c r="DO31" s="284"/>
      <c r="DP31" s="284"/>
      <c r="DQ31" s="284"/>
      <c r="DR31" s="284"/>
      <c r="DS31" s="284"/>
      <c r="DT31" s="284"/>
      <c r="DU31" s="284" t="s">
        <v>201</v>
      </c>
      <c r="DV31" s="284"/>
      <c r="DW31" s="284"/>
      <c r="DX31" s="284"/>
      <c r="DY31" s="284"/>
      <c r="DZ31" s="284" t="s">
        <v>201</v>
      </c>
      <c r="EA31" s="284"/>
      <c r="EB31" s="284"/>
      <c r="EC31" s="284"/>
      <c r="ED31" s="284"/>
      <c r="EE31" s="284"/>
      <c r="EF31" s="284"/>
      <c r="EG31" s="284" t="s">
        <v>201</v>
      </c>
      <c r="EH31" s="284"/>
      <c r="EI31" s="284"/>
      <c r="EJ31" s="284"/>
      <c r="EK31" s="284"/>
      <c r="EL31" s="284"/>
      <c r="EM31" s="284"/>
      <c r="EN31" s="284" t="s">
        <v>201</v>
      </c>
      <c r="EO31" s="284"/>
      <c r="EP31" s="284"/>
      <c r="EQ31" s="284"/>
      <c r="ER31" s="284"/>
      <c r="ES31" s="284"/>
      <c r="ET31" s="284"/>
      <c r="EU31" s="284" t="s">
        <v>201</v>
      </c>
      <c r="EV31" s="284"/>
      <c r="EW31" s="284"/>
      <c r="EX31" s="284"/>
      <c r="EY31" s="284"/>
      <c r="EZ31" s="284"/>
      <c r="FA31" s="284"/>
      <c r="FB31" s="284"/>
      <c r="FC31" s="284" t="s">
        <v>201</v>
      </c>
      <c r="FD31" s="284"/>
      <c r="FE31" s="284"/>
      <c r="FF31" s="284"/>
      <c r="FG31" s="284"/>
      <c r="FH31" s="284" t="s">
        <v>201</v>
      </c>
      <c r="FI31" s="284"/>
      <c r="FJ31" s="284"/>
      <c r="FK31" s="284"/>
      <c r="FL31" s="284"/>
      <c r="FM31" s="284"/>
      <c r="FN31" s="284"/>
      <c r="FO31" s="284" t="s">
        <v>201</v>
      </c>
      <c r="FP31" s="284"/>
      <c r="FQ31" s="284"/>
      <c r="FR31" s="284"/>
      <c r="FS31" s="284"/>
      <c r="FT31" s="284"/>
      <c r="FU31" s="284"/>
      <c r="FV31" s="284" t="s">
        <v>201</v>
      </c>
      <c r="FW31" s="284"/>
      <c r="FX31" s="284"/>
      <c r="FY31" s="284"/>
      <c r="FZ31" s="284"/>
      <c r="GA31" s="284" t="s">
        <v>201</v>
      </c>
      <c r="GB31" s="284"/>
      <c r="GC31" s="284"/>
      <c r="GD31" s="284"/>
      <c r="GE31" s="284"/>
      <c r="GF31" s="284" t="s">
        <v>201</v>
      </c>
      <c r="GG31" s="284"/>
      <c r="GH31" s="284"/>
      <c r="GI31" s="284"/>
      <c r="GJ31" s="284"/>
      <c r="GK31" s="284"/>
      <c r="GL31" s="284" t="s">
        <v>201</v>
      </c>
      <c r="GM31" s="284"/>
      <c r="GN31" s="284"/>
      <c r="GO31" s="284"/>
      <c r="GP31" s="284"/>
      <c r="GQ31" s="284"/>
      <c r="GR31" s="284"/>
      <c r="GS31" s="306"/>
      <c r="GT31" s="76"/>
    </row>
    <row r="32" spans="1:202" ht="11.25" hidden="1" outlineLevel="1" x14ac:dyDescent="0.2">
      <c r="A32" s="81"/>
      <c r="B32" s="83" t="s">
        <v>46</v>
      </c>
      <c r="C32" s="75">
        <v>8.85</v>
      </c>
      <c r="D32" s="285">
        <v>0.80454545454545456</v>
      </c>
      <c r="E32" s="285"/>
      <c r="F32" s="285"/>
      <c r="G32" s="285"/>
      <c r="H32" s="285"/>
      <c r="I32" s="285">
        <v>3.6204545454545451</v>
      </c>
      <c r="J32" s="285"/>
      <c r="K32" s="285"/>
      <c r="L32" s="285"/>
      <c r="M32" s="285"/>
      <c r="N32" s="285">
        <v>4.0227272727272725</v>
      </c>
      <c r="O32" s="285"/>
      <c r="P32" s="285"/>
      <c r="Q32" s="285"/>
      <c r="R32" s="285"/>
      <c r="S32" s="285"/>
      <c r="T32" s="285"/>
      <c r="U32" s="285">
        <v>0.40227272727272734</v>
      </c>
      <c r="V32" s="285"/>
      <c r="W32" s="285"/>
      <c r="X32" s="285"/>
      <c r="Y32" s="285"/>
      <c r="Z32" s="285"/>
      <c r="AA32" s="72">
        <v>0</v>
      </c>
      <c r="AB32" s="285">
        <v>0</v>
      </c>
      <c r="AC32" s="285"/>
      <c r="AD32" s="285"/>
      <c r="AE32" s="285"/>
      <c r="AF32" s="285"/>
      <c r="AG32" s="285">
        <v>0</v>
      </c>
      <c r="AH32" s="285"/>
      <c r="AI32" s="285"/>
      <c r="AJ32" s="285"/>
      <c r="AK32" s="285"/>
      <c r="AL32" s="285">
        <v>0</v>
      </c>
      <c r="AM32" s="285"/>
      <c r="AN32" s="285"/>
      <c r="AO32" s="285"/>
      <c r="AP32" s="285"/>
      <c r="AQ32" s="285"/>
      <c r="AR32" s="285"/>
      <c r="AS32" s="285">
        <v>0</v>
      </c>
      <c r="AT32" s="285"/>
      <c r="AU32" s="285"/>
      <c r="AV32" s="285"/>
      <c r="AW32" s="285"/>
      <c r="AX32" s="285"/>
      <c r="AY32" s="285">
        <v>-8.85</v>
      </c>
      <c r="AZ32" s="285"/>
      <c r="BA32" s="285"/>
      <c r="BB32" s="285"/>
      <c r="BC32" s="285"/>
      <c r="BD32" s="285"/>
      <c r="BE32" s="285"/>
      <c r="BF32" s="285">
        <v>-0.80454545454545456</v>
      </c>
      <c r="BG32" s="285"/>
      <c r="BH32" s="285"/>
      <c r="BI32" s="285"/>
      <c r="BJ32" s="285"/>
      <c r="BK32" s="285">
        <v>-3.6204545454545451</v>
      </c>
      <c r="BL32" s="285"/>
      <c r="BM32" s="285"/>
      <c r="BN32" s="285"/>
      <c r="BO32" s="285"/>
      <c r="BP32" s="285">
        <v>-4.0227272727272725</v>
      </c>
      <c r="BQ32" s="285"/>
      <c r="BR32" s="285"/>
      <c r="BS32" s="285"/>
      <c r="BT32" s="285"/>
      <c r="BU32" s="285"/>
      <c r="BV32" s="285"/>
      <c r="BW32" s="285">
        <v>-0.40227272727272734</v>
      </c>
      <c r="BX32" s="285"/>
      <c r="BY32" s="285"/>
      <c r="BZ32" s="285"/>
      <c r="CA32" s="285"/>
      <c r="CB32" s="285"/>
      <c r="CC32" s="285">
        <v>0</v>
      </c>
      <c r="CD32" s="285"/>
      <c r="CE32" s="285"/>
      <c r="CF32" s="285"/>
      <c r="CG32" s="285"/>
      <c r="CH32" s="285"/>
      <c r="CI32" s="285"/>
      <c r="CJ32" s="284">
        <v>0</v>
      </c>
      <c r="CK32" s="284"/>
      <c r="CL32" s="284"/>
      <c r="CM32" s="284"/>
      <c r="CN32" s="284"/>
      <c r="CO32" s="284">
        <v>0</v>
      </c>
      <c r="CP32" s="284"/>
      <c r="CQ32" s="284"/>
      <c r="CR32" s="284"/>
      <c r="CS32" s="284"/>
      <c r="CT32" s="284">
        <v>0</v>
      </c>
      <c r="CU32" s="284"/>
      <c r="CV32" s="284"/>
      <c r="CW32" s="284"/>
      <c r="CX32" s="284"/>
      <c r="CY32" s="284"/>
      <c r="CZ32" s="284"/>
      <c r="DA32" s="284">
        <v>0</v>
      </c>
      <c r="DB32" s="284"/>
      <c r="DC32" s="284"/>
      <c r="DD32" s="284"/>
      <c r="DE32" s="284"/>
      <c r="DF32" s="284"/>
      <c r="DG32" s="285" t="s">
        <v>201</v>
      </c>
      <c r="DH32" s="285"/>
      <c r="DI32" s="285"/>
      <c r="DJ32" s="285"/>
      <c r="DK32" s="285"/>
      <c r="DL32" s="285"/>
      <c r="DM32" s="285"/>
      <c r="DN32" s="285" t="s">
        <v>201</v>
      </c>
      <c r="DO32" s="285"/>
      <c r="DP32" s="285"/>
      <c r="DQ32" s="285"/>
      <c r="DR32" s="285"/>
      <c r="DS32" s="285"/>
      <c r="DT32" s="285"/>
      <c r="DU32" s="285" t="s">
        <v>201</v>
      </c>
      <c r="DV32" s="285"/>
      <c r="DW32" s="285"/>
      <c r="DX32" s="285"/>
      <c r="DY32" s="285"/>
      <c r="DZ32" s="285" t="s">
        <v>201</v>
      </c>
      <c r="EA32" s="285"/>
      <c r="EB32" s="285"/>
      <c r="EC32" s="285"/>
      <c r="ED32" s="285"/>
      <c r="EE32" s="285"/>
      <c r="EF32" s="285"/>
      <c r="EG32" s="285" t="s">
        <v>201</v>
      </c>
      <c r="EH32" s="285"/>
      <c r="EI32" s="285"/>
      <c r="EJ32" s="285"/>
      <c r="EK32" s="285"/>
      <c r="EL32" s="285"/>
      <c r="EM32" s="285"/>
      <c r="EN32" s="285" t="s">
        <v>201</v>
      </c>
      <c r="EO32" s="285"/>
      <c r="EP32" s="285"/>
      <c r="EQ32" s="285"/>
      <c r="ER32" s="285"/>
      <c r="ES32" s="285"/>
      <c r="ET32" s="285"/>
      <c r="EU32" s="285" t="s">
        <v>201</v>
      </c>
      <c r="EV32" s="285"/>
      <c r="EW32" s="285"/>
      <c r="EX32" s="285"/>
      <c r="EY32" s="285"/>
      <c r="EZ32" s="285"/>
      <c r="FA32" s="285"/>
      <c r="FB32" s="285"/>
      <c r="FC32" s="285" t="s">
        <v>201</v>
      </c>
      <c r="FD32" s="285"/>
      <c r="FE32" s="285"/>
      <c r="FF32" s="285"/>
      <c r="FG32" s="285"/>
      <c r="FH32" s="285" t="s">
        <v>201</v>
      </c>
      <c r="FI32" s="285"/>
      <c r="FJ32" s="285"/>
      <c r="FK32" s="285"/>
      <c r="FL32" s="285"/>
      <c r="FM32" s="285"/>
      <c r="FN32" s="285"/>
      <c r="FO32" s="285" t="s">
        <v>201</v>
      </c>
      <c r="FP32" s="285"/>
      <c r="FQ32" s="285"/>
      <c r="FR32" s="285"/>
      <c r="FS32" s="285"/>
      <c r="FT32" s="285"/>
      <c r="FU32" s="285"/>
      <c r="FV32" s="285" t="s">
        <v>201</v>
      </c>
      <c r="FW32" s="285"/>
      <c r="FX32" s="285"/>
      <c r="FY32" s="285"/>
      <c r="FZ32" s="285"/>
      <c r="GA32" s="285" t="s">
        <v>201</v>
      </c>
      <c r="GB32" s="285"/>
      <c r="GC32" s="285"/>
      <c r="GD32" s="285"/>
      <c r="GE32" s="285"/>
      <c r="GF32" s="285" t="s">
        <v>201</v>
      </c>
      <c r="GG32" s="285"/>
      <c r="GH32" s="285"/>
      <c r="GI32" s="285"/>
      <c r="GJ32" s="285"/>
      <c r="GK32" s="285"/>
      <c r="GL32" s="285" t="s">
        <v>201</v>
      </c>
      <c r="GM32" s="285"/>
      <c r="GN32" s="285"/>
      <c r="GO32" s="285"/>
      <c r="GP32" s="285"/>
      <c r="GQ32" s="285"/>
      <c r="GR32" s="285"/>
      <c r="GS32" s="289"/>
    </row>
    <row r="33" spans="1:202" ht="22.5" hidden="1" outlineLevel="1" x14ac:dyDescent="0.2">
      <c r="A33" s="81"/>
      <c r="B33" s="83" t="s">
        <v>47</v>
      </c>
      <c r="C33" s="75">
        <v>0.94399999999999995</v>
      </c>
      <c r="D33" s="285">
        <v>8.5818181818181807E-2</v>
      </c>
      <c r="E33" s="285"/>
      <c r="F33" s="285"/>
      <c r="G33" s="285"/>
      <c r="H33" s="285"/>
      <c r="I33" s="285">
        <v>0.38618181818181818</v>
      </c>
      <c r="J33" s="285"/>
      <c r="K33" s="285"/>
      <c r="L33" s="285"/>
      <c r="M33" s="285"/>
      <c r="N33" s="285">
        <v>0.42909090909090908</v>
      </c>
      <c r="O33" s="285"/>
      <c r="P33" s="285"/>
      <c r="Q33" s="285"/>
      <c r="R33" s="285"/>
      <c r="S33" s="285"/>
      <c r="T33" s="285"/>
      <c r="U33" s="285">
        <v>4.2909090909090897E-2</v>
      </c>
      <c r="V33" s="285"/>
      <c r="W33" s="285"/>
      <c r="X33" s="285"/>
      <c r="Y33" s="285"/>
      <c r="Z33" s="285"/>
      <c r="AA33" s="72">
        <v>0</v>
      </c>
      <c r="AB33" s="285">
        <v>0</v>
      </c>
      <c r="AC33" s="285"/>
      <c r="AD33" s="285"/>
      <c r="AE33" s="285"/>
      <c r="AF33" s="285"/>
      <c r="AG33" s="285">
        <v>0</v>
      </c>
      <c r="AH33" s="285"/>
      <c r="AI33" s="285"/>
      <c r="AJ33" s="285"/>
      <c r="AK33" s="285"/>
      <c r="AL33" s="285">
        <v>0</v>
      </c>
      <c r="AM33" s="285"/>
      <c r="AN33" s="285"/>
      <c r="AO33" s="285"/>
      <c r="AP33" s="285"/>
      <c r="AQ33" s="285"/>
      <c r="AR33" s="285"/>
      <c r="AS33" s="285">
        <v>0</v>
      </c>
      <c r="AT33" s="285"/>
      <c r="AU33" s="285"/>
      <c r="AV33" s="285"/>
      <c r="AW33" s="285"/>
      <c r="AX33" s="285"/>
      <c r="AY33" s="285">
        <v>-0.94399999999999995</v>
      </c>
      <c r="AZ33" s="285"/>
      <c r="BA33" s="285"/>
      <c r="BB33" s="285"/>
      <c r="BC33" s="285"/>
      <c r="BD33" s="285"/>
      <c r="BE33" s="285"/>
      <c r="BF33" s="285">
        <v>-8.5818181818181807E-2</v>
      </c>
      <c r="BG33" s="285"/>
      <c r="BH33" s="285"/>
      <c r="BI33" s="285"/>
      <c r="BJ33" s="285"/>
      <c r="BK33" s="285">
        <v>-0.38618181818181818</v>
      </c>
      <c r="BL33" s="285"/>
      <c r="BM33" s="285"/>
      <c r="BN33" s="285"/>
      <c r="BO33" s="285"/>
      <c r="BP33" s="285">
        <v>-0.42909090909090908</v>
      </c>
      <c r="BQ33" s="285"/>
      <c r="BR33" s="285"/>
      <c r="BS33" s="285"/>
      <c r="BT33" s="285"/>
      <c r="BU33" s="285"/>
      <c r="BV33" s="285"/>
      <c r="BW33" s="285">
        <v>-4.2909090909090897E-2</v>
      </c>
      <c r="BX33" s="285"/>
      <c r="BY33" s="285"/>
      <c r="BZ33" s="285"/>
      <c r="CA33" s="285"/>
      <c r="CB33" s="285"/>
      <c r="CC33" s="285">
        <v>0</v>
      </c>
      <c r="CD33" s="285"/>
      <c r="CE33" s="285"/>
      <c r="CF33" s="285"/>
      <c r="CG33" s="285"/>
      <c r="CH33" s="285"/>
      <c r="CI33" s="285"/>
      <c r="CJ33" s="284">
        <v>0</v>
      </c>
      <c r="CK33" s="284"/>
      <c r="CL33" s="284"/>
      <c r="CM33" s="284"/>
      <c r="CN33" s="284"/>
      <c r="CO33" s="284">
        <v>0</v>
      </c>
      <c r="CP33" s="284"/>
      <c r="CQ33" s="284"/>
      <c r="CR33" s="284"/>
      <c r="CS33" s="284"/>
      <c r="CT33" s="284">
        <v>0</v>
      </c>
      <c r="CU33" s="284"/>
      <c r="CV33" s="284"/>
      <c r="CW33" s="284"/>
      <c r="CX33" s="284"/>
      <c r="CY33" s="284"/>
      <c r="CZ33" s="284"/>
      <c r="DA33" s="284">
        <v>0</v>
      </c>
      <c r="DB33" s="284"/>
      <c r="DC33" s="284"/>
      <c r="DD33" s="284"/>
      <c r="DE33" s="284"/>
      <c r="DF33" s="284"/>
      <c r="DG33" s="285" t="s">
        <v>201</v>
      </c>
      <c r="DH33" s="285"/>
      <c r="DI33" s="285"/>
      <c r="DJ33" s="285"/>
      <c r="DK33" s="285"/>
      <c r="DL33" s="285"/>
      <c r="DM33" s="285"/>
      <c r="DN33" s="285" t="s">
        <v>201</v>
      </c>
      <c r="DO33" s="285"/>
      <c r="DP33" s="285"/>
      <c r="DQ33" s="285"/>
      <c r="DR33" s="285"/>
      <c r="DS33" s="285"/>
      <c r="DT33" s="285"/>
      <c r="DU33" s="285" t="s">
        <v>201</v>
      </c>
      <c r="DV33" s="285"/>
      <c r="DW33" s="285"/>
      <c r="DX33" s="285"/>
      <c r="DY33" s="285"/>
      <c r="DZ33" s="285" t="s">
        <v>201</v>
      </c>
      <c r="EA33" s="285"/>
      <c r="EB33" s="285"/>
      <c r="EC33" s="285"/>
      <c r="ED33" s="285"/>
      <c r="EE33" s="285"/>
      <c r="EF33" s="285"/>
      <c r="EG33" s="285" t="s">
        <v>201</v>
      </c>
      <c r="EH33" s="285"/>
      <c r="EI33" s="285"/>
      <c r="EJ33" s="285"/>
      <c r="EK33" s="285"/>
      <c r="EL33" s="285"/>
      <c r="EM33" s="285"/>
      <c r="EN33" s="285" t="s">
        <v>201</v>
      </c>
      <c r="EO33" s="285"/>
      <c r="EP33" s="285"/>
      <c r="EQ33" s="285"/>
      <c r="ER33" s="285"/>
      <c r="ES33" s="285"/>
      <c r="ET33" s="285"/>
      <c r="EU33" s="285" t="s">
        <v>201</v>
      </c>
      <c r="EV33" s="285"/>
      <c r="EW33" s="285"/>
      <c r="EX33" s="285"/>
      <c r="EY33" s="285"/>
      <c r="EZ33" s="285"/>
      <c r="FA33" s="285"/>
      <c r="FB33" s="285"/>
      <c r="FC33" s="285" t="s">
        <v>201</v>
      </c>
      <c r="FD33" s="285"/>
      <c r="FE33" s="285"/>
      <c r="FF33" s="285"/>
      <c r="FG33" s="285"/>
      <c r="FH33" s="285" t="s">
        <v>201</v>
      </c>
      <c r="FI33" s="285"/>
      <c r="FJ33" s="285"/>
      <c r="FK33" s="285"/>
      <c r="FL33" s="285"/>
      <c r="FM33" s="285"/>
      <c r="FN33" s="285"/>
      <c r="FO33" s="285" t="s">
        <v>201</v>
      </c>
      <c r="FP33" s="285"/>
      <c r="FQ33" s="285"/>
      <c r="FR33" s="285"/>
      <c r="FS33" s="285"/>
      <c r="FT33" s="285"/>
      <c r="FU33" s="285"/>
      <c r="FV33" s="285" t="s">
        <v>201</v>
      </c>
      <c r="FW33" s="285"/>
      <c r="FX33" s="285"/>
      <c r="FY33" s="285"/>
      <c r="FZ33" s="285"/>
      <c r="GA33" s="285" t="s">
        <v>201</v>
      </c>
      <c r="GB33" s="285"/>
      <c r="GC33" s="285"/>
      <c r="GD33" s="285"/>
      <c r="GE33" s="285"/>
      <c r="GF33" s="285" t="s">
        <v>201</v>
      </c>
      <c r="GG33" s="285"/>
      <c r="GH33" s="285"/>
      <c r="GI33" s="285"/>
      <c r="GJ33" s="285"/>
      <c r="GK33" s="285"/>
      <c r="GL33" s="285" t="s">
        <v>201</v>
      </c>
      <c r="GM33" s="285"/>
      <c r="GN33" s="285"/>
      <c r="GO33" s="285"/>
      <c r="GP33" s="285"/>
      <c r="GQ33" s="285"/>
      <c r="GR33" s="285"/>
      <c r="GS33" s="289"/>
    </row>
    <row r="34" spans="1:202" ht="22.5" hidden="1" outlineLevel="1" x14ac:dyDescent="0.2">
      <c r="A34" s="81"/>
      <c r="B34" s="83" t="s">
        <v>48</v>
      </c>
      <c r="C34" s="75">
        <v>0.70799999999999996</v>
      </c>
      <c r="D34" s="285">
        <v>6.4363636363636359E-2</v>
      </c>
      <c r="E34" s="285"/>
      <c r="F34" s="285"/>
      <c r="G34" s="285"/>
      <c r="H34" s="285"/>
      <c r="I34" s="285">
        <v>0.28963636363636364</v>
      </c>
      <c r="J34" s="285"/>
      <c r="K34" s="285"/>
      <c r="L34" s="285"/>
      <c r="M34" s="285"/>
      <c r="N34" s="285">
        <v>0.32181818181818178</v>
      </c>
      <c r="O34" s="285"/>
      <c r="P34" s="285"/>
      <c r="Q34" s="285"/>
      <c r="R34" s="285"/>
      <c r="S34" s="285"/>
      <c r="T34" s="285"/>
      <c r="U34" s="285">
        <v>3.2181818181818145E-2</v>
      </c>
      <c r="V34" s="285"/>
      <c r="W34" s="285"/>
      <c r="X34" s="285"/>
      <c r="Y34" s="285"/>
      <c r="Z34" s="285"/>
      <c r="AA34" s="72">
        <v>0</v>
      </c>
      <c r="AB34" s="285">
        <v>0</v>
      </c>
      <c r="AC34" s="285"/>
      <c r="AD34" s="285"/>
      <c r="AE34" s="285"/>
      <c r="AF34" s="285"/>
      <c r="AG34" s="285">
        <v>0</v>
      </c>
      <c r="AH34" s="285"/>
      <c r="AI34" s="285"/>
      <c r="AJ34" s="285"/>
      <c r="AK34" s="285"/>
      <c r="AL34" s="285">
        <v>0</v>
      </c>
      <c r="AM34" s="285"/>
      <c r="AN34" s="285"/>
      <c r="AO34" s="285"/>
      <c r="AP34" s="285"/>
      <c r="AQ34" s="285"/>
      <c r="AR34" s="285"/>
      <c r="AS34" s="285">
        <v>0</v>
      </c>
      <c r="AT34" s="285"/>
      <c r="AU34" s="285"/>
      <c r="AV34" s="285"/>
      <c r="AW34" s="285"/>
      <c r="AX34" s="285"/>
      <c r="AY34" s="285">
        <v>-0.70799999999999996</v>
      </c>
      <c r="AZ34" s="285"/>
      <c r="BA34" s="285"/>
      <c r="BB34" s="285"/>
      <c r="BC34" s="285"/>
      <c r="BD34" s="285"/>
      <c r="BE34" s="285"/>
      <c r="BF34" s="285">
        <v>-6.4363636363636359E-2</v>
      </c>
      <c r="BG34" s="285"/>
      <c r="BH34" s="285"/>
      <c r="BI34" s="285"/>
      <c r="BJ34" s="285"/>
      <c r="BK34" s="285">
        <v>-0.28963636363636364</v>
      </c>
      <c r="BL34" s="285"/>
      <c r="BM34" s="285"/>
      <c r="BN34" s="285"/>
      <c r="BO34" s="285"/>
      <c r="BP34" s="285">
        <v>-0.32181818181818178</v>
      </c>
      <c r="BQ34" s="285"/>
      <c r="BR34" s="285"/>
      <c r="BS34" s="285"/>
      <c r="BT34" s="285"/>
      <c r="BU34" s="285"/>
      <c r="BV34" s="285"/>
      <c r="BW34" s="285">
        <v>-3.2181818181818145E-2</v>
      </c>
      <c r="BX34" s="285"/>
      <c r="BY34" s="285"/>
      <c r="BZ34" s="285"/>
      <c r="CA34" s="285"/>
      <c r="CB34" s="285"/>
      <c r="CC34" s="285">
        <v>0</v>
      </c>
      <c r="CD34" s="285"/>
      <c r="CE34" s="285"/>
      <c r="CF34" s="285"/>
      <c r="CG34" s="285"/>
      <c r="CH34" s="285"/>
      <c r="CI34" s="285"/>
      <c r="CJ34" s="284">
        <v>0</v>
      </c>
      <c r="CK34" s="284"/>
      <c r="CL34" s="284"/>
      <c r="CM34" s="284"/>
      <c r="CN34" s="284"/>
      <c r="CO34" s="284">
        <v>0</v>
      </c>
      <c r="CP34" s="284"/>
      <c r="CQ34" s="284"/>
      <c r="CR34" s="284"/>
      <c r="CS34" s="284"/>
      <c r="CT34" s="284">
        <v>0</v>
      </c>
      <c r="CU34" s="284"/>
      <c r="CV34" s="284"/>
      <c r="CW34" s="284"/>
      <c r="CX34" s="284"/>
      <c r="CY34" s="284"/>
      <c r="CZ34" s="284"/>
      <c r="DA34" s="284">
        <v>0</v>
      </c>
      <c r="DB34" s="284"/>
      <c r="DC34" s="284"/>
      <c r="DD34" s="284"/>
      <c r="DE34" s="284"/>
      <c r="DF34" s="284"/>
      <c r="DG34" s="285" t="s">
        <v>201</v>
      </c>
      <c r="DH34" s="285"/>
      <c r="DI34" s="285"/>
      <c r="DJ34" s="285"/>
      <c r="DK34" s="285"/>
      <c r="DL34" s="285"/>
      <c r="DM34" s="285"/>
      <c r="DN34" s="285" t="s">
        <v>201</v>
      </c>
      <c r="DO34" s="285"/>
      <c r="DP34" s="285"/>
      <c r="DQ34" s="285"/>
      <c r="DR34" s="285"/>
      <c r="DS34" s="285"/>
      <c r="DT34" s="285"/>
      <c r="DU34" s="285" t="s">
        <v>201</v>
      </c>
      <c r="DV34" s="285"/>
      <c r="DW34" s="285"/>
      <c r="DX34" s="285"/>
      <c r="DY34" s="285"/>
      <c r="DZ34" s="285" t="s">
        <v>201</v>
      </c>
      <c r="EA34" s="285"/>
      <c r="EB34" s="285"/>
      <c r="EC34" s="285"/>
      <c r="ED34" s="285"/>
      <c r="EE34" s="285"/>
      <c r="EF34" s="285"/>
      <c r="EG34" s="285" t="s">
        <v>201</v>
      </c>
      <c r="EH34" s="285"/>
      <c r="EI34" s="285"/>
      <c r="EJ34" s="285"/>
      <c r="EK34" s="285"/>
      <c r="EL34" s="285"/>
      <c r="EM34" s="285"/>
      <c r="EN34" s="285" t="s">
        <v>201</v>
      </c>
      <c r="EO34" s="285"/>
      <c r="EP34" s="285"/>
      <c r="EQ34" s="285"/>
      <c r="ER34" s="285"/>
      <c r="ES34" s="285"/>
      <c r="ET34" s="285"/>
      <c r="EU34" s="285" t="s">
        <v>201</v>
      </c>
      <c r="EV34" s="285"/>
      <c r="EW34" s="285"/>
      <c r="EX34" s="285"/>
      <c r="EY34" s="285"/>
      <c r="EZ34" s="285"/>
      <c r="FA34" s="285"/>
      <c r="FB34" s="285"/>
      <c r="FC34" s="285" t="s">
        <v>201</v>
      </c>
      <c r="FD34" s="285"/>
      <c r="FE34" s="285"/>
      <c r="FF34" s="285"/>
      <c r="FG34" s="285"/>
      <c r="FH34" s="285" t="s">
        <v>201</v>
      </c>
      <c r="FI34" s="285"/>
      <c r="FJ34" s="285"/>
      <c r="FK34" s="285"/>
      <c r="FL34" s="285"/>
      <c r="FM34" s="285"/>
      <c r="FN34" s="285"/>
      <c r="FO34" s="285" t="s">
        <v>201</v>
      </c>
      <c r="FP34" s="285"/>
      <c r="FQ34" s="285"/>
      <c r="FR34" s="285"/>
      <c r="FS34" s="285"/>
      <c r="FT34" s="285"/>
      <c r="FU34" s="285"/>
      <c r="FV34" s="285" t="s">
        <v>201</v>
      </c>
      <c r="FW34" s="285"/>
      <c r="FX34" s="285"/>
      <c r="FY34" s="285"/>
      <c r="FZ34" s="285"/>
      <c r="GA34" s="285" t="s">
        <v>201</v>
      </c>
      <c r="GB34" s="285"/>
      <c r="GC34" s="285"/>
      <c r="GD34" s="285"/>
      <c r="GE34" s="285"/>
      <c r="GF34" s="285" t="s">
        <v>201</v>
      </c>
      <c r="GG34" s="285"/>
      <c r="GH34" s="285"/>
      <c r="GI34" s="285"/>
      <c r="GJ34" s="285"/>
      <c r="GK34" s="285"/>
      <c r="GL34" s="285" t="s">
        <v>201</v>
      </c>
      <c r="GM34" s="285"/>
      <c r="GN34" s="285"/>
      <c r="GO34" s="285"/>
      <c r="GP34" s="285"/>
      <c r="GQ34" s="285"/>
      <c r="GR34" s="285"/>
      <c r="GS34" s="289"/>
    </row>
    <row r="35" spans="1:202" ht="22.5" hidden="1" outlineLevel="1" x14ac:dyDescent="0.2">
      <c r="A35" s="81"/>
      <c r="B35" s="83" t="s">
        <v>49</v>
      </c>
      <c r="C35" s="75">
        <v>5.782</v>
      </c>
      <c r="D35" s="285">
        <v>0.52563636363636357</v>
      </c>
      <c r="E35" s="285"/>
      <c r="F35" s="285"/>
      <c r="G35" s="285"/>
      <c r="H35" s="285"/>
      <c r="I35" s="285">
        <v>2.3653636363636368</v>
      </c>
      <c r="J35" s="285"/>
      <c r="K35" s="285"/>
      <c r="L35" s="285"/>
      <c r="M35" s="285"/>
      <c r="N35" s="285">
        <v>2.6281818181818184</v>
      </c>
      <c r="O35" s="285"/>
      <c r="P35" s="285"/>
      <c r="Q35" s="285"/>
      <c r="R35" s="285"/>
      <c r="S35" s="285"/>
      <c r="T35" s="285"/>
      <c r="U35" s="285">
        <v>0.26281818181818162</v>
      </c>
      <c r="V35" s="285"/>
      <c r="W35" s="285"/>
      <c r="X35" s="285"/>
      <c r="Y35" s="285"/>
      <c r="Z35" s="285"/>
      <c r="AA35" s="72">
        <v>0</v>
      </c>
      <c r="AB35" s="285">
        <v>0</v>
      </c>
      <c r="AC35" s="285"/>
      <c r="AD35" s="285"/>
      <c r="AE35" s="285"/>
      <c r="AF35" s="285"/>
      <c r="AG35" s="285">
        <v>0</v>
      </c>
      <c r="AH35" s="285"/>
      <c r="AI35" s="285"/>
      <c r="AJ35" s="285"/>
      <c r="AK35" s="285"/>
      <c r="AL35" s="285">
        <v>0</v>
      </c>
      <c r="AM35" s="285"/>
      <c r="AN35" s="285"/>
      <c r="AO35" s="285"/>
      <c r="AP35" s="285"/>
      <c r="AQ35" s="285"/>
      <c r="AR35" s="285"/>
      <c r="AS35" s="285">
        <v>0</v>
      </c>
      <c r="AT35" s="285"/>
      <c r="AU35" s="285"/>
      <c r="AV35" s="285"/>
      <c r="AW35" s="285"/>
      <c r="AX35" s="285"/>
      <c r="AY35" s="285">
        <v>-5.782</v>
      </c>
      <c r="AZ35" s="285"/>
      <c r="BA35" s="285"/>
      <c r="BB35" s="285"/>
      <c r="BC35" s="285"/>
      <c r="BD35" s="285"/>
      <c r="BE35" s="285"/>
      <c r="BF35" s="285">
        <v>-0.52563636363636357</v>
      </c>
      <c r="BG35" s="285"/>
      <c r="BH35" s="285"/>
      <c r="BI35" s="285"/>
      <c r="BJ35" s="285"/>
      <c r="BK35" s="285">
        <v>-2.3653636363636368</v>
      </c>
      <c r="BL35" s="285"/>
      <c r="BM35" s="285"/>
      <c r="BN35" s="285"/>
      <c r="BO35" s="285"/>
      <c r="BP35" s="285">
        <v>-2.6281818181818184</v>
      </c>
      <c r="BQ35" s="285"/>
      <c r="BR35" s="285"/>
      <c r="BS35" s="285"/>
      <c r="BT35" s="285"/>
      <c r="BU35" s="285"/>
      <c r="BV35" s="285"/>
      <c r="BW35" s="285">
        <v>-0.26281818181818162</v>
      </c>
      <c r="BX35" s="285"/>
      <c r="BY35" s="285"/>
      <c r="BZ35" s="285"/>
      <c r="CA35" s="285"/>
      <c r="CB35" s="285"/>
      <c r="CC35" s="285">
        <v>0</v>
      </c>
      <c r="CD35" s="285"/>
      <c r="CE35" s="285"/>
      <c r="CF35" s="285"/>
      <c r="CG35" s="285"/>
      <c r="CH35" s="285"/>
      <c r="CI35" s="285"/>
      <c r="CJ35" s="284">
        <v>0</v>
      </c>
      <c r="CK35" s="284"/>
      <c r="CL35" s="284"/>
      <c r="CM35" s="284"/>
      <c r="CN35" s="284"/>
      <c r="CO35" s="284">
        <v>0</v>
      </c>
      <c r="CP35" s="284"/>
      <c r="CQ35" s="284"/>
      <c r="CR35" s="284"/>
      <c r="CS35" s="284"/>
      <c r="CT35" s="284">
        <v>0</v>
      </c>
      <c r="CU35" s="284"/>
      <c r="CV35" s="284"/>
      <c r="CW35" s="284"/>
      <c r="CX35" s="284"/>
      <c r="CY35" s="284"/>
      <c r="CZ35" s="284"/>
      <c r="DA35" s="284">
        <v>0</v>
      </c>
      <c r="DB35" s="284"/>
      <c r="DC35" s="284"/>
      <c r="DD35" s="284"/>
      <c r="DE35" s="284"/>
      <c r="DF35" s="284"/>
      <c r="DG35" s="285" t="s">
        <v>201</v>
      </c>
      <c r="DH35" s="285"/>
      <c r="DI35" s="285"/>
      <c r="DJ35" s="285"/>
      <c r="DK35" s="285"/>
      <c r="DL35" s="285"/>
      <c r="DM35" s="285"/>
      <c r="DN35" s="285" t="s">
        <v>201</v>
      </c>
      <c r="DO35" s="285"/>
      <c r="DP35" s="285"/>
      <c r="DQ35" s="285"/>
      <c r="DR35" s="285"/>
      <c r="DS35" s="285"/>
      <c r="DT35" s="285"/>
      <c r="DU35" s="285" t="s">
        <v>201</v>
      </c>
      <c r="DV35" s="285"/>
      <c r="DW35" s="285"/>
      <c r="DX35" s="285"/>
      <c r="DY35" s="285"/>
      <c r="DZ35" s="285" t="s">
        <v>201</v>
      </c>
      <c r="EA35" s="285"/>
      <c r="EB35" s="285"/>
      <c r="EC35" s="285"/>
      <c r="ED35" s="285"/>
      <c r="EE35" s="285"/>
      <c r="EF35" s="285"/>
      <c r="EG35" s="285" t="s">
        <v>201</v>
      </c>
      <c r="EH35" s="285"/>
      <c r="EI35" s="285"/>
      <c r="EJ35" s="285"/>
      <c r="EK35" s="285"/>
      <c r="EL35" s="285"/>
      <c r="EM35" s="285"/>
      <c r="EN35" s="285" t="s">
        <v>201</v>
      </c>
      <c r="EO35" s="285"/>
      <c r="EP35" s="285"/>
      <c r="EQ35" s="285"/>
      <c r="ER35" s="285"/>
      <c r="ES35" s="285"/>
      <c r="ET35" s="285"/>
      <c r="EU35" s="285" t="s">
        <v>201</v>
      </c>
      <c r="EV35" s="285"/>
      <c r="EW35" s="285"/>
      <c r="EX35" s="285"/>
      <c r="EY35" s="285"/>
      <c r="EZ35" s="285"/>
      <c r="FA35" s="285"/>
      <c r="FB35" s="285"/>
      <c r="FC35" s="285" t="s">
        <v>201</v>
      </c>
      <c r="FD35" s="285"/>
      <c r="FE35" s="285"/>
      <c r="FF35" s="285"/>
      <c r="FG35" s="285"/>
      <c r="FH35" s="285" t="s">
        <v>201</v>
      </c>
      <c r="FI35" s="285"/>
      <c r="FJ35" s="285"/>
      <c r="FK35" s="285"/>
      <c r="FL35" s="285"/>
      <c r="FM35" s="285"/>
      <c r="FN35" s="285"/>
      <c r="FO35" s="285" t="s">
        <v>201</v>
      </c>
      <c r="FP35" s="285"/>
      <c r="FQ35" s="285"/>
      <c r="FR35" s="285"/>
      <c r="FS35" s="285"/>
      <c r="FT35" s="285"/>
      <c r="FU35" s="285"/>
      <c r="FV35" s="285" t="s">
        <v>201</v>
      </c>
      <c r="FW35" s="285"/>
      <c r="FX35" s="285"/>
      <c r="FY35" s="285"/>
      <c r="FZ35" s="285"/>
      <c r="GA35" s="285" t="s">
        <v>201</v>
      </c>
      <c r="GB35" s="285"/>
      <c r="GC35" s="285"/>
      <c r="GD35" s="285"/>
      <c r="GE35" s="285"/>
      <c r="GF35" s="285" t="s">
        <v>201</v>
      </c>
      <c r="GG35" s="285"/>
      <c r="GH35" s="285"/>
      <c r="GI35" s="285"/>
      <c r="GJ35" s="285"/>
      <c r="GK35" s="285"/>
      <c r="GL35" s="285" t="s">
        <v>201</v>
      </c>
      <c r="GM35" s="285"/>
      <c r="GN35" s="285"/>
      <c r="GO35" s="285"/>
      <c r="GP35" s="285"/>
      <c r="GQ35" s="285"/>
      <c r="GR35" s="285"/>
      <c r="GS35" s="289"/>
    </row>
    <row r="36" spans="1:202" ht="22.5" hidden="1" outlineLevel="1" x14ac:dyDescent="0.2">
      <c r="A36" s="81"/>
      <c r="B36" s="83" t="s">
        <v>50</v>
      </c>
      <c r="C36" s="75">
        <v>3.54</v>
      </c>
      <c r="D36" s="285">
        <v>0.32181818181818178</v>
      </c>
      <c r="E36" s="285"/>
      <c r="F36" s="285"/>
      <c r="G36" s="285"/>
      <c r="H36" s="285"/>
      <c r="I36" s="285">
        <v>1.4481818181818182</v>
      </c>
      <c r="J36" s="285"/>
      <c r="K36" s="285"/>
      <c r="L36" s="285"/>
      <c r="M36" s="285"/>
      <c r="N36" s="285">
        <v>1.6090909090909091</v>
      </c>
      <c r="O36" s="285"/>
      <c r="P36" s="285"/>
      <c r="Q36" s="285"/>
      <c r="R36" s="285"/>
      <c r="S36" s="285"/>
      <c r="T36" s="285"/>
      <c r="U36" s="285">
        <v>0.16090909090909089</v>
      </c>
      <c r="V36" s="285"/>
      <c r="W36" s="285"/>
      <c r="X36" s="285"/>
      <c r="Y36" s="285"/>
      <c r="Z36" s="285"/>
      <c r="AA36" s="72">
        <v>0</v>
      </c>
      <c r="AB36" s="285">
        <v>0</v>
      </c>
      <c r="AC36" s="285"/>
      <c r="AD36" s="285"/>
      <c r="AE36" s="285"/>
      <c r="AF36" s="285"/>
      <c r="AG36" s="285">
        <v>0</v>
      </c>
      <c r="AH36" s="285"/>
      <c r="AI36" s="285"/>
      <c r="AJ36" s="285"/>
      <c r="AK36" s="285"/>
      <c r="AL36" s="285">
        <v>0</v>
      </c>
      <c r="AM36" s="285"/>
      <c r="AN36" s="285"/>
      <c r="AO36" s="285"/>
      <c r="AP36" s="285"/>
      <c r="AQ36" s="285"/>
      <c r="AR36" s="285"/>
      <c r="AS36" s="285">
        <v>0</v>
      </c>
      <c r="AT36" s="285"/>
      <c r="AU36" s="285"/>
      <c r="AV36" s="285"/>
      <c r="AW36" s="285"/>
      <c r="AX36" s="285"/>
      <c r="AY36" s="285">
        <v>-3.54</v>
      </c>
      <c r="AZ36" s="285"/>
      <c r="BA36" s="285"/>
      <c r="BB36" s="285"/>
      <c r="BC36" s="285"/>
      <c r="BD36" s="285"/>
      <c r="BE36" s="285"/>
      <c r="BF36" s="285">
        <v>-0.32181818181818178</v>
      </c>
      <c r="BG36" s="285"/>
      <c r="BH36" s="285"/>
      <c r="BI36" s="285"/>
      <c r="BJ36" s="285"/>
      <c r="BK36" s="285">
        <v>-1.4481818181818182</v>
      </c>
      <c r="BL36" s="285"/>
      <c r="BM36" s="285"/>
      <c r="BN36" s="285"/>
      <c r="BO36" s="285"/>
      <c r="BP36" s="285">
        <v>-1.6090909090909091</v>
      </c>
      <c r="BQ36" s="285"/>
      <c r="BR36" s="285"/>
      <c r="BS36" s="285"/>
      <c r="BT36" s="285"/>
      <c r="BU36" s="285"/>
      <c r="BV36" s="285"/>
      <c r="BW36" s="285">
        <v>-0.16090909090909089</v>
      </c>
      <c r="BX36" s="285"/>
      <c r="BY36" s="285"/>
      <c r="BZ36" s="285"/>
      <c r="CA36" s="285"/>
      <c r="CB36" s="285"/>
      <c r="CC36" s="285">
        <v>0</v>
      </c>
      <c r="CD36" s="285"/>
      <c r="CE36" s="285"/>
      <c r="CF36" s="285"/>
      <c r="CG36" s="285"/>
      <c r="CH36" s="285"/>
      <c r="CI36" s="285"/>
      <c r="CJ36" s="284">
        <v>0</v>
      </c>
      <c r="CK36" s="284"/>
      <c r="CL36" s="284"/>
      <c r="CM36" s="284"/>
      <c r="CN36" s="284"/>
      <c r="CO36" s="284">
        <v>0</v>
      </c>
      <c r="CP36" s="284"/>
      <c r="CQ36" s="284"/>
      <c r="CR36" s="284"/>
      <c r="CS36" s="284"/>
      <c r="CT36" s="284">
        <v>0</v>
      </c>
      <c r="CU36" s="284"/>
      <c r="CV36" s="284"/>
      <c r="CW36" s="284"/>
      <c r="CX36" s="284"/>
      <c r="CY36" s="284"/>
      <c r="CZ36" s="284"/>
      <c r="DA36" s="284">
        <v>0</v>
      </c>
      <c r="DB36" s="284"/>
      <c r="DC36" s="284"/>
      <c r="DD36" s="284"/>
      <c r="DE36" s="284"/>
      <c r="DF36" s="284"/>
      <c r="DG36" s="285" t="s">
        <v>201</v>
      </c>
      <c r="DH36" s="285"/>
      <c r="DI36" s="285"/>
      <c r="DJ36" s="285"/>
      <c r="DK36" s="285"/>
      <c r="DL36" s="285"/>
      <c r="DM36" s="285"/>
      <c r="DN36" s="285" t="s">
        <v>201</v>
      </c>
      <c r="DO36" s="285"/>
      <c r="DP36" s="285"/>
      <c r="DQ36" s="285"/>
      <c r="DR36" s="285"/>
      <c r="DS36" s="285"/>
      <c r="DT36" s="285"/>
      <c r="DU36" s="285" t="s">
        <v>201</v>
      </c>
      <c r="DV36" s="285"/>
      <c r="DW36" s="285"/>
      <c r="DX36" s="285"/>
      <c r="DY36" s="285"/>
      <c r="DZ36" s="285" t="s">
        <v>201</v>
      </c>
      <c r="EA36" s="285"/>
      <c r="EB36" s="285"/>
      <c r="EC36" s="285"/>
      <c r="ED36" s="285"/>
      <c r="EE36" s="285"/>
      <c r="EF36" s="285"/>
      <c r="EG36" s="285" t="s">
        <v>201</v>
      </c>
      <c r="EH36" s="285"/>
      <c r="EI36" s="285"/>
      <c r="EJ36" s="285"/>
      <c r="EK36" s="285"/>
      <c r="EL36" s="285"/>
      <c r="EM36" s="285"/>
      <c r="EN36" s="285" t="s">
        <v>201</v>
      </c>
      <c r="EO36" s="285"/>
      <c r="EP36" s="285"/>
      <c r="EQ36" s="285"/>
      <c r="ER36" s="285"/>
      <c r="ES36" s="285"/>
      <c r="ET36" s="285"/>
      <c r="EU36" s="285" t="s">
        <v>201</v>
      </c>
      <c r="EV36" s="285"/>
      <c r="EW36" s="285"/>
      <c r="EX36" s="285"/>
      <c r="EY36" s="285"/>
      <c r="EZ36" s="285"/>
      <c r="FA36" s="285"/>
      <c r="FB36" s="285"/>
      <c r="FC36" s="285" t="s">
        <v>201</v>
      </c>
      <c r="FD36" s="285"/>
      <c r="FE36" s="285"/>
      <c r="FF36" s="285"/>
      <c r="FG36" s="285"/>
      <c r="FH36" s="285" t="s">
        <v>201</v>
      </c>
      <c r="FI36" s="285"/>
      <c r="FJ36" s="285"/>
      <c r="FK36" s="285"/>
      <c r="FL36" s="285"/>
      <c r="FM36" s="285"/>
      <c r="FN36" s="285"/>
      <c r="FO36" s="285" t="s">
        <v>201</v>
      </c>
      <c r="FP36" s="285"/>
      <c r="FQ36" s="285"/>
      <c r="FR36" s="285"/>
      <c r="FS36" s="285"/>
      <c r="FT36" s="285"/>
      <c r="FU36" s="285"/>
      <c r="FV36" s="285" t="s">
        <v>201</v>
      </c>
      <c r="FW36" s="285"/>
      <c r="FX36" s="285"/>
      <c r="FY36" s="285"/>
      <c r="FZ36" s="285"/>
      <c r="GA36" s="285" t="s">
        <v>201</v>
      </c>
      <c r="GB36" s="285"/>
      <c r="GC36" s="285"/>
      <c r="GD36" s="285"/>
      <c r="GE36" s="285"/>
      <c r="GF36" s="285" t="s">
        <v>201</v>
      </c>
      <c r="GG36" s="285"/>
      <c r="GH36" s="285"/>
      <c r="GI36" s="285"/>
      <c r="GJ36" s="285"/>
      <c r="GK36" s="285"/>
      <c r="GL36" s="285" t="s">
        <v>201</v>
      </c>
      <c r="GM36" s="285"/>
      <c r="GN36" s="285"/>
      <c r="GO36" s="285"/>
      <c r="GP36" s="285"/>
      <c r="GQ36" s="285"/>
      <c r="GR36" s="285"/>
      <c r="GS36" s="289"/>
    </row>
    <row r="37" spans="1:202" ht="11.25" hidden="1" outlineLevel="1" x14ac:dyDescent="0.2">
      <c r="A37" s="81"/>
      <c r="B37" s="83" t="s">
        <v>51</v>
      </c>
      <c r="C37" s="75">
        <v>0</v>
      </c>
      <c r="D37" s="285">
        <v>0</v>
      </c>
      <c r="E37" s="285"/>
      <c r="F37" s="285"/>
      <c r="G37" s="285"/>
      <c r="H37" s="285"/>
      <c r="I37" s="285">
        <v>0</v>
      </c>
      <c r="J37" s="285"/>
      <c r="K37" s="285"/>
      <c r="L37" s="285"/>
      <c r="M37" s="285"/>
      <c r="N37" s="285">
        <v>0</v>
      </c>
      <c r="O37" s="285"/>
      <c r="P37" s="285"/>
      <c r="Q37" s="285"/>
      <c r="R37" s="285"/>
      <c r="S37" s="285"/>
      <c r="T37" s="285"/>
      <c r="U37" s="285">
        <v>0</v>
      </c>
      <c r="V37" s="285"/>
      <c r="W37" s="285"/>
      <c r="X37" s="285"/>
      <c r="Y37" s="285"/>
      <c r="Z37" s="285"/>
      <c r="AA37" s="72">
        <v>0.31731407140000006</v>
      </c>
      <c r="AB37" s="285">
        <v>2.8846733763636369E-2</v>
      </c>
      <c r="AC37" s="285"/>
      <c r="AD37" s="285"/>
      <c r="AE37" s="285"/>
      <c r="AF37" s="285"/>
      <c r="AG37" s="285">
        <v>0.12981030193636367</v>
      </c>
      <c r="AH37" s="285"/>
      <c r="AI37" s="285"/>
      <c r="AJ37" s="285"/>
      <c r="AK37" s="285"/>
      <c r="AL37" s="285">
        <v>0.14423366881818184</v>
      </c>
      <c r="AM37" s="285"/>
      <c r="AN37" s="285"/>
      <c r="AO37" s="285"/>
      <c r="AP37" s="285"/>
      <c r="AQ37" s="285"/>
      <c r="AR37" s="285"/>
      <c r="AS37" s="285">
        <v>1.4423366881818167E-2</v>
      </c>
      <c r="AT37" s="285"/>
      <c r="AU37" s="285"/>
      <c r="AV37" s="285"/>
      <c r="AW37" s="285"/>
      <c r="AX37" s="285"/>
      <c r="AY37" s="285">
        <v>0.31731407140000006</v>
      </c>
      <c r="AZ37" s="285"/>
      <c r="BA37" s="285"/>
      <c r="BB37" s="285"/>
      <c r="BC37" s="285"/>
      <c r="BD37" s="285"/>
      <c r="BE37" s="285"/>
      <c r="BF37" s="285">
        <v>2.8846733763636369E-2</v>
      </c>
      <c r="BG37" s="285"/>
      <c r="BH37" s="285"/>
      <c r="BI37" s="285"/>
      <c r="BJ37" s="285"/>
      <c r="BK37" s="285">
        <v>0.12981030193636367</v>
      </c>
      <c r="BL37" s="285"/>
      <c r="BM37" s="285"/>
      <c r="BN37" s="285"/>
      <c r="BO37" s="285"/>
      <c r="BP37" s="285">
        <v>0.14423366881818184</v>
      </c>
      <c r="BQ37" s="285"/>
      <c r="BR37" s="285"/>
      <c r="BS37" s="285"/>
      <c r="BT37" s="285"/>
      <c r="BU37" s="285"/>
      <c r="BV37" s="285"/>
      <c r="BW37" s="285">
        <v>1.4423366881818167E-2</v>
      </c>
      <c r="BX37" s="285"/>
      <c r="BY37" s="285"/>
      <c r="BZ37" s="285"/>
      <c r="CA37" s="285"/>
      <c r="CB37" s="285"/>
      <c r="CC37" s="285">
        <v>0.31731407140000006</v>
      </c>
      <c r="CD37" s="285"/>
      <c r="CE37" s="285"/>
      <c r="CF37" s="285"/>
      <c r="CG37" s="285"/>
      <c r="CH37" s="285"/>
      <c r="CI37" s="285"/>
      <c r="CJ37" s="284">
        <v>0</v>
      </c>
      <c r="CK37" s="284"/>
      <c r="CL37" s="284"/>
      <c r="CM37" s="284"/>
      <c r="CN37" s="284"/>
      <c r="CO37" s="284">
        <v>0</v>
      </c>
      <c r="CP37" s="284"/>
      <c r="CQ37" s="284"/>
      <c r="CR37" s="284"/>
      <c r="CS37" s="284"/>
      <c r="CT37" s="284">
        <v>0</v>
      </c>
      <c r="CU37" s="284"/>
      <c r="CV37" s="284"/>
      <c r="CW37" s="284"/>
      <c r="CX37" s="284"/>
      <c r="CY37" s="284"/>
      <c r="CZ37" s="284"/>
      <c r="DA37" s="284">
        <v>0</v>
      </c>
      <c r="DB37" s="284"/>
      <c r="DC37" s="284"/>
      <c r="DD37" s="284"/>
      <c r="DE37" s="284"/>
      <c r="DF37" s="284"/>
      <c r="DG37" s="285" t="s">
        <v>201</v>
      </c>
      <c r="DH37" s="285"/>
      <c r="DI37" s="285"/>
      <c r="DJ37" s="285"/>
      <c r="DK37" s="285"/>
      <c r="DL37" s="285"/>
      <c r="DM37" s="285"/>
      <c r="DN37" s="285" t="s">
        <v>201</v>
      </c>
      <c r="DO37" s="285"/>
      <c r="DP37" s="285"/>
      <c r="DQ37" s="285"/>
      <c r="DR37" s="285"/>
      <c r="DS37" s="285"/>
      <c r="DT37" s="285"/>
      <c r="DU37" s="285" t="s">
        <v>201</v>
      </c>
      <c r="DV37" s="285"/>
      <c r="DW37" s="285"/>
      <c r="DX37" s="285"/>
      <c r="DY37" s="285"/>
      <c r="DZ37" s="285" t="s">
        <v>201</v>
      </c>
      <c r="EA37" s="285"/>
      <c r="EB37" s="285"/>
      <c r="EC37" s="285"/>
      <c r="ED37" s="285"/>
      <c r="EE37" s="285"/>
      <c r="EF37" s="285"/>
      <c r="EG37" s="285" t="s">
        <v>201</v>
      </c>
      <c r="EH37" s="285"/>
      <c r="EI37" s="285"/>
      <c r="EJ37" s="285"/>
      <c r="EK37" s="285"/>
      <c r="EL37" s="285"/>
      <c r="EM37" s="285"/>
      <c r="EN37" s="285"/>
      <c r="EO37" s="285"/>
      <c r="EP37" s="285"/>
      <c r="EQ37" s="285"/>
      <c r="ER37" s="285"/>
      <c r="ES37" s="285"/>
      <c r="ET37" s="285"/>
      <c r="EU37" s="285"/>
      <c r="EV37" s="285"/>
      <c r="EW37" s="285"/>
      <c r="EX37" s="285"/>
      <c r="EY37" s="285"/>
      <c r="EZ37" s="285"/>
      <c r="FA37" s="285"/>
      <c r="FB37" s="285"/>
      <c r="FC37" s="285"/>
      <c r="FD37" s="285"/>
      <c r="FE37" s="285"/>
      <c r="FF37" s="285"/>
      <c r="FG37" s="285"/>
      <c r="FH37" s="285"/>
      <c r="FI37" s="285"/>
      <c r="FJ37" s="285"/>
      <c r="FK37" s="285"/>
      <c r="FL37" s="285"/>
      <c r="FM37" s="285"/>
      <c r="FN37" s="285"/>
      <c r="FO37" s="285"/>
      <c r="FP37" s="285"/>
      <c r="FQ37" s="285"/>
      <c r="FR37" s="285"/>
      <c r="FS37" s="285"/>
      <c r="FT37" s="285"/>
      <c r="FU37" s="285"/>
      <c r="FV37" s="285"/>
      <c r="FW37" s="285"/>
      <c r="FX37" s="285"/>
      <c r="FY37" s="285"/>
      <c r="FZ37" s="285"/>
      <c r="GA37" s="285"/>
      <c r="GB37" s="285"/>
      <c r="GC37" s="285"/>
      <c r="GD37" s="285"/>
      <c r="GE37" s="285"/>
      <c r="GF37" s="285"/>
      <c r="GG37" s="285"/>
      <c r="GH37" s="285"/>
      <c r="GI37" s="285"/>
      <c r="GJ37" s="285"/>
      <c r="GK37" s="285"/>
      <c r="GL37" s="285" t="s">
        <v>201</v>
      </c>
      <c r="GM37" s="285"/>
      <c r="GN37" s="285"/>
      <c r="GO37" s="285"/>
      <c r="GP37" s="285"/>
      <c r="GQ37" s="285"/>
      <c r="GR37" s="285"/>
      <c r="GS37" s="289"/>
    </row>
    <row r="38" spans="1:202" ht="11.25" hidden="1" customHeight="1" outlineLevel="1" x14ac:dyDescent="0.2">
      <c r="A38" s="81"/>
      <c r="B38" s="83" t="s">
        <v>52</v>
      </c>
      <c r="C38" s="75">
        <v>0</v>
      </c>
      <c r="D38" s="285">
        <v>0</v>
      </c>
      <c r="E38" s="285"/>
      <c r="F38" s="285"/>
      <c r="G38" s="285"/>
      <c r="H38" s="285"/>
      <c r="I38" s="285">
        <v>0</v>
      </c>
      <c r="J38" s="285"/>
      <c r="K38" s="285"/>
      <c r="L38" s="285"/>
      <c r="M38" s="285"/>
      <c r="N38" s="285">
        <v>0</v>
      </c>
      <c r="O38" s="285"/>
      <c r="P38" s="285"/>
      <c r="Q38" s="285"/>
      <c r="R38" s="285"/>
      <c r="S38" s="285"/>
      <c r="T38" s="285"/>
      <c r="U38" s="285">
        <v>0</v>
      </c>
      <c r="V38" s="285"/>
      <c r="W38" s="285"/>
      <c r="X38" s="285"/>
      <c r="Y38" s="285"/>
      <c r="Z38" s="285"/>
      <c r="AA38" s="72">
        <v>0.43194494719999998</v>
      </c>
      <c r="AB38" s="285">
        <v>3.9267722472727272E-2</v>
      </c>
      <c r="AC38" s="285"/>
      <c r="AD38" s="285"/>
      <c r="AE38" s="285"/>
      <c r="AF38" s="285"/>
      <c r="AG38" s="285">
        <v>0.17670475112727274</v>
      </c>
      <c r="AH38" s="285"/>
      <c r="AI38" s="285"/>
      <c r="AJ38" s="285"/>
      <c r="AK38" s="285"/>
      <c r="AL38" s="285">
        <v>0.19633861236363637</v>
      </c>
      <c r="AM38" s="285"/>
      <c r="AN38" s="285"/>
      <c r="AO38" s="285"/>
      <c r="AP38" s="285"/>
      <c r="AQ38" s="285"/>
      <c r="AR38" s="285"/>
      <c r="AS38" s="285">
        <v>1.9633861236363626E-2</v>
      </c>
      <c r="AT38" s="285"/>
      <c r="AU38" s="285"/>
      <c r="AV38" s="285"/>
      <c r="AW38" s="285"/>
      <c r="AX38" s="285"/>
      <c r="AY38" s="285">
        <v>0.43194494719999998</v>
      </c>
      <c r="AZ38" s="285"/>
      <c r="BA38" s="285"/>
      <c r="BB38" s="285"/>
      <c r="BC38" s="285"/>
      <c r="BD38" s="285"/>
      <c r="BE38" s="285"/>
      <c r="BF38" s="285">
        <v>3.9267722472727272E-2</v>
      </c>
      <c r="BG38" s="285"/>
      <c r="BH38" s="285"/>
      <c r="BI38" s="285"/>
      <c r="BJ38" s="285"/>
      <c r="BK38" s="285">
        <v>0.17670475112727274</v>
      </c>
      <c r="BL38" s="285"/>
      <c r="BM38" s="285"/>
      <c r="BN38" s="285"/>
      <c r="BO38" s="285"/>
      <c r="BP38" s="285">
        <v>0.19633861236363637</v>
      </c>
      <c r="BQ38" s="285"/>
      <c r="BR38" s="285"/>
      <c r="BS38" s="285"/>
      <c r="BT38" s="285"/>
      <c r="BU38" s="285"/>
      <c r="BV38" s="285"/>
      <c r="BW38" s="285">
        <v>1.9633861236363626E-2</v>
      </c>
      <c r="BX38" s="285"/>
      <c r="BY38" s="285"/>
      <c r="BZ38" s="285"/>
      <c r="CA38" s="285"/>
      <c r="CB38" s="285"/>
      <c r="CC38" s="285">
        <v>0.43194494719999998</v>
      </c>
      <c r="CD38" s="285"/>
      <c r="CE38" s="285"/>
      <c r="CF38" s="285"/>
      <c r="CG38" s="285"/>
      <c r="CH38" s="285"/>
      <c r="CI38" s="285"/>
      <c r="CJ38" s="284">
        <v>0</v>
      </c>
      <c r="CK38" s="284"/>
      <c r="CL38" s="284"/>
      <c r="CM38" s="284"/>
      <c r="CN38" s="284"/>
      <c r="CO38" s="284">
        <v>0</v>
      </c>
      <c r="CP38" s="284"/>
      <c r="CQ38" s="284"/>
      <c r="CR38" s="284"/>
      <c r="CS38" s="284"/>
      <c r="CT38" s="284">
        <v>0</v>
      </c>
      <c r="CU38" s="284"/>
      <c r="CV38" s="284"/>
      <c r="CW38" s="284"/>
      <c r="CX38" s="284"/>
      <c r="CY38" s="284"/>
      <c r="CZ38" s="284"/>
      <c r="DA38" s="284">
        <v>0</v>
      </c>
      <c r="DB38" s="284"/>
      <c r="DC38" s="284"/>
      <c r="DD38" s="284"/>
      <c r="DE38" s="284"/>
      <c r="DF38" s="284"/>
      <c r="DG38" s="285" t="s">
        <v>201</v>
      </c>
      <c r="DH38" s="285"/>
      <c r="DI38" s="285"/>
      <c r="DJ38" s="285"/>
      <c r="DK38" s="285"/>
      <c r="DL38" s="285"/>
      <c r="DM38" s="285"/>
      <c r="DN38" s="285" t="s">
        <v>201</v>
      </c>
      <c r="DO38" s="285"/>
      <c r="DP38" s="285"/>
      <c r="DQ38" s="285"/>
      <c r="DR38" s="285"/>
      <c r="DS38" s="285"/>
      <c r="DT38" s="285"/>
      <c r="DU38" s="285" t="s">
        <v>201</v>
      </c>
      <c r="DV38" s="285"/>
      <c r="DW38" s="285"/>
      <c r="DX38" s="285"/>
      <c r="DY38" s="285"/>
      <c r="DZ38" s="285" t="s">
        <v>201</v>
      </c>
      <c r="EA38" s="285"/>
      <c r="EB38" s="285"/>
      <c r="EC38" s="285"/>
      <c r="ED38" s="285"/>
      <c r="EE38" s="285"/>
      <c r="EF38" s="285"/>
      <c r="EG38" s="285" t="s">
        <v>201</v>
      </c>
      <c r="EH38" s="285"/>
      <c r="EI38" s="285"/>
      <c r="EJ38" s="285"/>
      <c r="EK38" s="285"/>
      <c r="EL38" s="285"/>
      <c r="EM38" s="285"/>
      <c r="EN38" s="285"/>
      <c r="EO38" s="285"/>
      <c r="EP38" s="285"/>
      <c r="EQ38" s="285"/>
      <c r="ER38" s="285"/>
      <c r="ES38" s="285"/>
      <c r="ET38" s="285"/>
      <c r="EU38" s="285"/>
      <c r="EV38" s="285"/>
      <c r="EW38" s="285"/>
      <c r="EX38" s="285"/>
      <c r="EY38" s="285"/>
      <c r="EZ38" s="285"/>
      <c r="FA38" s="285"/>
      <c r="FB38" s="285"/>
      <c r="FC38" s="285"/>
      <c r="FD38" s="285"/>
      <c r="FE38" s="285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  <c r="GK38" s="285"/>
      <c r="GL38" s="285" t="s">
        <v>201</v>
      </c>
      <c r="GM38" s="285"/>
      <c r="GN38" s="285"/>
      <c r="GO38" s="285"/>
      <c r="GP38" s="285"/>
      <c r="GQ38" s="285"/>
      <c r="GR38" s="285"/>
      <c r="GS38" s="289"/>
    </row>
    <row r="39" spans="1:202" ht="27" hidden="1" customHeight="1" outlineLevel="1" x14ac:dyDescent="0.2">
      <c r="A39" s="81"/>
      <c r="B39" s="24" t="s">
        <v>238</v>
      </c>
      <c r="C39" s="91">
        <v>0</v>
      </c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90">
        <v>0.23780476279999999</v>
      </c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>
        <v>25</v>
      </c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6" t="s">
        <v>241</v>
      </c>
      <c r="GB39" s="287"/>
      <c r="GC39" s="287"/>
      <c r="GD39" s="287"/>
      <c r="GE39" s="288"/>
      <c r="GF39" s="285">
        <v>0.04</v>
      </c>
      <c r="GG39" s="285"/>
      <c r="GH39" s="285"/>
      <c r="GI39" s="285"/>
      <c r="GJ39" s="285"/>
      <c r="GK39" s="285"/>
      <c r="GL39" s="285"/>
      <c r="GM39" s="285"/>
      <c r="GN39" s="285"/>
      <c r="GO39" s="285"/>
      <c r="GP39" s="285"/>
      <c r="GQ39" s="285"/>
      <c r="GR39" s="285"/>
      <c r="GS39" s="289"/>
    </row>
    <row r="40" spans="1:202" ht="27" hidden="1" customHeight="1" outlineLevel="1" x14ac:dyDescent="0.2">
      <c r="A40" s="81"/>
      <c r="B40" s="24" t="s">
        <v>239</v>
      </c>
      <c r="C40" s="91">
        <v>0</v>
      </c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90">
        <v>3.3303139999999995E-2</v>
      </c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>
        <v>25</v>
      </c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6" t="s">
        <v>241</v>
      </c>
      <c r="GB40" s="287"/>
      <c r="GC40" s="287"/>
      <c r="GD40" s="287"/>
      <c r="GE40" s="288"/>
      <c r="GF40" s="285">
        <v>0.22</v>
      </c>
      <c r="GG40" s="285"/>
      <c r="GH40" s="285"/>
      <c r="GI40" s="285"/>
      <c r="GJ40" s="285"/>
      <c r="GK40" s="285"/>
      <c r="GL40" s="285"/>
      <c r="GM40" s="285"/>
      <c r="GN40" s="285"/>
      <c r="GO40" s="285"/>
      <c r="GP40" s="285"/>
      <c r="GQ40" s="285"/>
      <c r="GR40" s="285"/>
      <c r="GS40" s="289"/>
    </row>
    <row r="41" spans="1:202" s="77" customFormat="1" collapsed="1" x14ac:dyDescent="0.2">
      <c r="A41" s="73" t="s">
        <v>53</v>
      </c>
      <c r="B41" s="80" t="s">
        <v>54</v>
      </c>
      <c r="C41" s="75">
        <v>3.8940000000000001</v>
      </c>
      <c r="D41" s="284">
        <v>0.35400000000000004</v>
      </c>
      <c r="E41" s="284"/>
      <c r="F41" s="284"/>
      <c r="G41" s="284"/>
      <c r="H41" s="284"/>
      <c r="I41" s="284">
        <v>1.593</v>
      </c>
      <c r="J41" s="284"/>
      <c r="K41" s="284"/>
      <c r="L41" s="284"/>
      <c r="M41" s="284"/>
      <c r="N41" s="284">
        <v>1.77</v>
      </c>
      <c r="O41" s="284"/>
      <c r="P41" s="284"/>
      <c r="Q41" s="284"/>
      <c r="R41" s="284"/>
      <c r="S41" s="284"/>
      <c r="T41" s="284"/>
      <c r="U41" s="284">
        <v>0.17700000000000005</v>
      </c>
      <c r="V41" s="284"/>
      <c r="W41" s="284"/>
      <c r="X41" s="284"/>
      <c r="Y41" s="284"/>
      <c r="Z41" s="284"/>
      <c r="AA41" s="75">
        <v>1.5613395969999999</v>
      </c>
      <c r="AB41" s="284">
        <v>0.14193996336363635</v>
      </c>
      <c r="AC41" s="284"/>
      <c r="AD41" s="284"/>
      <c r="AE41" s="284"/>
      <c r="AF41" s="284"/>
      <c r="AG41" s="284">
        <v>0.63872983513636372</v>
      </c>
      <c r="AH41" s="284"/>
      <c r="AI41" s="284"/>
      <c r="AJ41" s="284"/>
      <c r="AK41" s="284"/>
      <c r="AL41" s="284">
        <v>0.70969981681818184</v>
      </c>
      <c r="AM41" s="284"/>
      <c r="AN41" s="284"/>
      <c r="AO41" s="284"/>
      <c r="AP41" s="284"/>
      <c r="AQ41" s="284"/>
      <c r="AR41" s="284"/>
      <c r="AS41" s="284">
        <v>7.0969981681818117E-2</v>
      </c>
      <c r="AT41" s="284"/>
      <c r="AU41" s="284"/>
      <c r="AV41" s="284"/>
      <c r="AW41" s="284"/>
      <c r="AX41" s="284"/>
      <c r="AY41" s="284">
        <v>-2.3326604030000002</v>
      </c>
      <c r="AZ41" s="284"/>
      <c r="BA41" s="284"/>
      <c r="BB41" s="284"/>
      <c r="BC41" s="284"/>
      <c r="BD41" s="284"/>
      <c r="BE41" s="284"/>
      <c r="BF41" s="284">
        <v>-0.21206003663636369</v>
      </c>
      <c r="BG41" s="284"/>
      <c r="BH41" s="284"/>
      <c r="BI41" s="284"/>
      <c r="BJ41" s="284"/>
      <c r="BK41" s="284">
        <v>-0.95427016486363625</v>
      </c>
      <c r="BL41" s="284"/>
      <c r="BM41" s="284"/>
      <c r="BN41" s="284"/>
      <c r="BO41" s="284"/>
      <c r="BP41" s="284">
        <v>-1.0603001831818182</v>
      </c>
      <c r="BQ41" s="284"/>
      <c r="BR41" s="284"/>
      <c r="BS41" s="284"/>
      <c r="BT41" s="284"/>
      <c r="BU41" s="284"/>
      <c r="BV41" s="284"/>
      <c r="BW41" s="284">
        <v>-0.10603001831818193</v>
      </c>
      <c r="BX41" s="284"/>
      <c r="BY41" s="284"/>
      <c r="BZ41" s="284"/>
      <c r="CA41" s="284"/>
      <c r="CB41" s="284"/>
      <c r="CC41" s="284">
        <v>1.5613395969999999</v>
      </c>
      <c r="CD41" s="284"/>
      <c r="CE41" s="284"/>
      <c r="CF41" s="284"/>
      <c r="CG41" s="284"/>
      <c r="CH41" s="284"/>
      <c r="CI41" s="284"/>
      <c r="CJ41" s="284">
        <v>0</v>
      </c>
      <c r="CK41" s="284"/>
      <c r="CL41" s="284"/>
      <c r="CM41" s="284"/>
      <c r="CN41" s="284"/>
      <c r="CO41" s="284">
        <v>0</v>
      </c>
      <c r="CP41" s="284"/>
      <c r="CQ41" s="284"/>
      <c r="CR41" s="284"/>
      <c r="CS41" s="284"/>
      <c r="CT41" s="284">
        <v>0</v>
      </c>
      <c r="CU41" s="284"/>
      <c r="CV41" s="284"/>
      <c r="CW41" s="284"/>
      <c r="CX41" s="284"/>
      <c r="CY41" s="284"/>
      <c r="CZ41" s="284"/>
      <c r="DA41" s="284">
        <v>0</v>
      </c>
      <c r="DB41" s="284"/>
      <c r="DC41" s="284"/>
      <c r="DD41" s="284"/>
      <c r="DE41" s="284"/>
      <c r="DF41" s="284"/>
      <c r="DG41" s="284" t="s">
        <v>201</v>
      </c>
      <c r="DH41" s="284"/>
      <c r="DI41" s="284"/>
      <c r="DJ41" s="284"/>
      <c r="DK41" s="284"/>
      <c r="DL41" s="284"/>
      <c r="DM41" s="284"/>
      <c r="DN41" s="284" t="s">
        <v>201</v>
      </c>
      <c r="DO41" s="284"/>
      <c r="DP41" s="284"/>
      <c r="DQ41" s="284"/>
      <c r="DR41" s="284"/>
      <c r="DS41" s="284"/>
      <c r="DT41" s="284"/>
      <c r="DU41" s="284" t="s">
        <v>201</v>
      </c>
      <c r="DV41" s="284"/>
      <c r="DW41" s="284"/>
      <c r="DX41" s="284"/>
      <c r="DY41" s="284"/>
      <c r="DZ41" s="284" t="s">
        <v>201</v>
      </c>
      <c r="EA41" s="284"/>
      <c r="EB41" s="284"/>
      <c r="EC41" s="284"/>
      <c r="ED41" s="284"/>
      <c r="EE41" s="284"/>
      <c r="EF41" s="284"/>
      <c r="EG41" s="284" t="s">
        <v>201</v>
      </c>
      <c r="EH41" s="284"/>
      <c r="EI41" s="284"/>
      <c r="EJ41" s="284"/>
      <c r="EK41" s="284"/>
      <c r="EL41" s="284"/>
      <c r="EM41" s="284"/>
      <c r="EN41" s="284" t="s">
        <v>201</v>
      </c>
      <c r="EO41" s="284"/>
      <c r="EP41" s="284"/>
      <c r="EQ41" s="284"/>
      <c r="ER41" s="284"/>
      <c r="ES41" s="284"/>
      <c r="ET41" s="284"/>
      <c r="EU41" s="284" t="s">
        <v>201</v>
      </c>
      <c r="EV41" s="284"/>
      <c r="EW41" s="284"/>
      <c r="EX41" s="284"/>
      <c r="EY41" s="284"/>
      <c r="EZ41" s="284"/>
      <c r="FA41" s="284"/>
      <c r="FB41" s="284"/>
      <c r="FC41" s="284" t="s">
        <v>201</v>
      </c>
      <c r="FD41" s="284"/>
      <c r="FE41" s="284"/>
      <c r="FF41" s="284"/>
      <c r="FG41" s="284"/>
      <c r="FH41" s="284" t="s">
        <v>201</v>
      </c>
      <c r="FI41" s="284"/>
      <c r="FJ41" s="284"/>
      <c r="FK41" s="284"/>
      <c r="FL41" s="284"/>
      <c r="FM41" s="284"/>
      <c r="FN41" s="284"/>
      <c r="FO41" s="284" t="s">
        <v>201</v>
      </c>
      <c r="FP41" s="284"/>
      <c r="FQ41" s="284"/>
      <c r="FR41" s="284"/>
      <c r="FS41" s="284"/>
      <c r="FT41" s="284"/>
      <c r="FU41" s="284"/>
      <c r="FV41" s="284" t="s">
        <v>201</v>
      </c>
      <c r="FW41" s="284"/>
      <c r="FX41" s="284"/>
      <c r="FY41" s="284"/>
      <c r="FZ41" s="284"/>
      <c r="GA41" s="284" t="s">
        <v>201</v>
      </c>
      <c r="GB41" s="284"/>
      <c r="GC41" s="284"/>
      <c r="GD41" s="284"/>
      <c r="GE41" s="284"/>
      <c r="GF41" s="284" t="s">
        <v>201</v>
      </c>
      <c r="GG41" s="284"/>
      <c r="GH41" s="284"/>
      <c r="GI41" s="284"/>
      <c r="GJ41" s="284"/>
      <c r="GK41" s="284"/>
      <c r="GL41" s="284" t="s">
        <v>201</v>
      </c>
      <c r="GM41" s="284"/>
      <c r="GN41" s="284"/>
      <c r="GO41" s="284"/>
      <c r="GP41" s="284"/>
      <c r="GQ41" s="284"/>
      <c r="GR41" s="284"/>
      <c r="GS41" s="306"/>
      <c r="GT41" s="76"/>
    </row>
    <row r="42" spans="1:202" ht="45" hidden="1" outlineLevel="1" x14ac:dyDescent="0.2">
      <c r="A42" s="81"/>
      <c r="B42" s="83" t="s">
        <v>55</v>
      </c>
      <c r="C42" s="75">
        <v>0.47199999999999998</v>
      </c>
      <c r="D42" s="285">
        <v>4.2909090909090904E-2</v>
      </c>
      <c r="E42" s="285"/>
      <c r="F42" s="285"/>
      <c r="G42" s="285"/>
      <c r="H42" s="285"/>
      <c r="I42" s="285">
        <v>0.19309090909090909</v>
      </c>
      <c r="J42" s="285"/>
      <c r="K42" s="285"/>
      <c r="L42" s="285"/>
      <c r="M42" s="285"/>
      <c r="N42" s="285">
        <v>0.21454545454545454</v>
      </c>
      <c r="O42" s="285"/>
      <c r="P42" s="285"/>
      <c r="Q42" s="285"/>
      <c r="R42" s="285"/>
      <c r="S42" s="285"/>
      <c r="T42" s="285"/>
      <c r="U42" s="285">
        <v>2.1454545454545448E-2</v>
      </c>
      <c r="V42" s="285"/>
      <c r="W42" s="285"/>
      <c r="X42" s="285"/>
      <c r="Y42" s="285"/>
      <c r="Z42" s="285"/>
      <c r="AA42" s="72">
        <v>0</v>
      </c>
      <c r="AB42" s="285">
        <v>0</v>
      </c>
      <c r="AC42" s="285"/>
      <c r="AD42" s="285"/>
      <c r="AE42" s="285"/>
      <c r="AF42" s="285"/>
      <c r="AG42" s="285">
        <v>0</v>
      </c>
      <c r="AH42" s="285"/>
      <c r="AI42" s="285"/>
      <c r="AJ42" s="285"/>
      <c r="AK42" s="285"/>
      <c r="AL42" s="285">
        <v>0</v>
      </c>
      <c r="AM42" s="285"/>
      <c r="AN42" s="285"/>
      <c r="AO42" s="285"/>
      <c r="AP42" s="285"/>
      <c r="AQ42" s="285"/>
      <c r="AR42" s="285"/>
      <c r="AS42" s="285">
        <v>0</v>
      </c>
      <c r="AT42" s="285"/>
      <c r="AU42" s="285"/>
      <c r="AV42" s="285"/>
      <c r="AW42" s="285"/>
      <c r="AX42" s="285"/>
      <c r="AY42" s="285">
        <v>-0.47199999999999998</v>
      </c>
      <c r="AZ42" s="285"/>
      <c r="BA42" s="285"/>
      <c r="BB42" s="285"/>
      <c r="BC42" s="285"/>
      <c r="BD42" s="285"/>
      <c r="BE42" s="285"/>
      <c r="BF42" s="285">
        <v>-4.2909090909090904E-2</v>
      </c>
      <c r="BG42" s="285"/>
      <c r="BH42" s="285"/>
      <c r="BI42" s="285"/>
      <c r="BJ42" s="285"/>
      <c r="BK42" s="285">
        <v>-0.19309090909090909</v>
      </c>
      <c r="BL42" s="285"/>
      <c r="BM42" s="285"/>
      <c r="BN42" s="285"/>
      <c r="BO42" s="285"/>
      <c r="BP42" s="285">
        <v>-0.21454545454545454</v>
      </c>
      <c r="BQ42" s="285"/>
      <c r="BR42" s="285"/>
      <c r="BS42" s="285"/>
      <c r="BT42" s="285"/>
      <c r="BU42" s="285"/>
      <c r="BV42" s="285"/>
      <c r="BW42" s="285">
        <v>-2.1454545454545448E-2</v>
      </c>
      <c r="BX42" s="285"/>
      <c r="BY42" s="285"/>
      <c r="BZ42" s="285"/>
      <c r="CA42" s="285"/>
      <c r="CB42" s="285"/>
      <c r="CC42" s="285">
        <v>0</v>
      </c>
      <c r="CD42" s="285"/>
      <c r="CE42" s="285"/>
      <c r="CF42" s="285"/>
      <c r="CG42" s="285"/>
      <c r="CH42" s="285"/>
      <c r="CI42" s="285"/>
      <c r="CJ42" s="284">
        <v>0</v>
      </c>
      <c r="CK42" s="284"/>
      <c r="CL42" s="284"/>
      <c r="CM42" s="284"/>
      <c r="CN42" s="284"/>
      <c r="CO42" s="284">
        <v>0</v>
      </c>
      <c r="CP42" s="284"/>
      <c r="CQ42" s="284"/>
      <c r="CR42" s="284"/>
      <c r="CS42" s="284"/>
      <c r="CT42" s="284">
        <v>0</v>
      </c>
      <c r="CU42" s="284"/>
      <c r="CV42" s="284"/>
      <c r="CW42" s="284"/>
      <c r="CX42" s="284"/>
      <c r="CY42" s="284"/>
      <c r="CZ42" s="284"/>
      <c r="DA42" s="284">
        <v>0</v>
      </c>
      <c r="DB42" s="284"/>
      <c r="DC42" s="284"/>
      <c r="DD42" s="284"/>
      <c r="DE42" s="284"/>
      <c r="DF42" s="284"/>
      <c r="DG42" s="285" t="s">
        <v>201</v>
      </c>
      <c r="DH42" s="285"/>
      <c r="DI42" s="285"/>
      <c r="DJ42" s="285"/>
      <c r="DK42" s="285"/>
      <c r="DL42" s="285"/>
      <c r="DM42" s="285"/>
      <c r="DN42" s="285" t="s">
        <v>201</v>
      </c>
      <c r="DO42" s="285"/>
      <c r="DP42" s="285"/>
      <c r="DQ42" s="285"/>
      <c r="DR42" s="285"/>
      <c r="DS42" s="285"/>
      <c r="DT42" s="285"/>
      <c r="DU42" s="285" t="s">
        <v>201</v>
      </c>
      <c r="DV42" s="285"/>
      <c r="DW42" s="285"/>
      <c r="DX42" s="285"/>
      <c r="DY42" s="285"/>
      <c r="DZ42" s="285" t="s">
        <v>201</v>
      </c>
      <c r="EA42" s="285"/>
      <c r="EB42" s="285"/>
      <c r="EC42" s="285"/>
      <c r="ED42" s="285"/>
      <c r="EE42" s="285"/>
      <c r="EF42" s="285"/>
      <c r="EG42" s="285" t="s">
        <v>201</v>
      </c>
      <c r="EH42" s="285"/>
      <c r="EI42" s="285"/>
      <c r="EJ42" s="285"/>
      <c r="EK42" s="285"/>
      <c r="EL42" s="285"/>
      <c r="EM42" s="285"/>
      <c r="EN42" s="285" t="s">
        <v>201</v>
      </c>
      <c r="EO42" s="285"/>
      <c r="EP42" s="285"/>
      <c r="EQ42" s="285"/>
      <c r="ER42" s="285"/>
      <c r="ES42" s="285"/>
      <c r="ET42" s="285"/>
      <c r="EU42" s="285" t="s">
        <v>201</v>
      </c>
      <c r="EV42" s="285"/>
      <c r="EW42" s="285"/>
      <c r="EX42" s="285"/>
      <c r="EY42" s="285"/>
      <c r="EZ42" s="285"/>
      <c r="FA42" s="285"/>
      <c r="FB42" s="285"/>
      <c r="FC42" s="285" t="s">
        <v>201</v>
      </c>
      <c r="FD42" s="285"/>
      <c r="FE42" s="285"/>
      <c r="FF42" s="285"/>
      <c r="FG42" s="285"/>
      <c r="FH42" s="285" t="s">
        <v>201</v>
      </c>
      <c r="FI42" s="285"/>
      <c r="FJ42" s="285"/>
      <c r="FK42" s="285"/>
      <c r="FL42" s="285"/>
      <c r="FM42" s="285"/>
      <c r="FN42" s="285"/>
      <c r="FO42" s="285" t="s">
        <v>201</v>
      </c>
      <c r="FP42" s="285"/>
      <c r="FQ42" s="285"/>
      <c r="FR42" s="285"/>
      <c r="FS42" s="285"/>
      <c r="FT42" s="285"/>
      <c r="FU42" s="285"/>
      <c r="FV42" s="285" t="s">
        <v>201</v>
      </c>
      <c r="FW42" s="285"/>
      <c r="FX42" s="285"/>
      <c r="FY42" s="285"/>
      <c r="FZ42" s="285"/>
      <c r="GA42" s="285" t="s">
        <v>201</v>
      </c>
      <c r="GB42" s="285"/>
      <c r="GC42" s="285"/>
      <c r="GD42" s="285"/>
      <c r="GE42" s="285"/>
      <c r="GF42" s="285" t="s">
        <v>201</v>
      </c>
      <c r="GG42" s="285"/>
      <c r="GH42" s="285"/>
      <c r="GI42" s="285"/>
      <c r="GJ42" s="285"/>
      <c r="GK42" s="285"/>
      <c r="GL42" s="285" t="s">
        <v>201</v>
      </c>
      <c r="GM42" s="285"/>
      <c r="GN42" s="285"/>
      <c r="GO42" s="285"/>
      <c r="GP42" s="285"/>
      <c r="GQ42" s="285"/>
      <c r="GR42" s="285"/>
      <c r="GS42" s="289"/>
    </row>
    <row r="43" spans="1:202" ht="45" hidden="1" outlineLevel="1" x14ac:dyDescent="0.2">
      <c r="A43" s="81"/>
      <c r="B43" s="83" t="s">
        <v>56</v>
      </c>
      <c r="C43" s="75">
        <v>0.94399999999999995</v>
      </c>
      <c r="D43" s="285">
        <v>8.5818181818181807E-2</v>
      </c>
      <c r="E43" s="285"/>
      <c r="F43" s="285"/>
      <c r="G43" s="285"/>
      <c r="H43" s="285"/>
      <c r="I43" s="285">
        <v>0.38618181818181818</v>
      </c>
      <c r="J43" s="285"/>
      <c r="K43" s="285"/>
      <c r="L43" s="285"/>
      <c r="M43" s="285"/>
      <c r="N43" s="285">
        <v>0.42909090909090908</v>
      </c>
      <c r="O43" s="285"/>
      <c r="P43" s="285"/>
      <c r="Q43" s="285"/>
      <c r="R43" s="285"/>
      <c r="S43" s="285"/>
      <c r="T43" s="285"/>
      <c r="U43" s="285">
        <v>4.2909090909090897E-2</v>
      </c>
      <c r="V43" s="285"/>
      <c r="W43" s="285"/>
      <c r="X43" s="285"/>
      <c r="Y43" s="285"/>
      <c r="Z43" s="285"/>
      <c r="AA43" s="72">
        <v>0</v>
      </c>
      <c r="AB43" s="285">
        <v>0</v>
      </c>
      <c r="AC43" s="285"/>
      <c r="AD43" s="285"/>
      <c r="AE43" s="285"/>
      <c r="AF43" s="285"/>
      <c r="AG43" s="285">
        <v>0</v>
      </c>
      <c r="AH43" s="285"/>
      <c r="AI43" s="285"/>
      <c r="AJ43" s="285"/>
      <c r="AK43" s="285"/>
      <c r="AL43" s="285">
        <v>0</v>
      </c>
      <c r="AM43" s="285"/>
      <c r="AN43" s="285"/>
      <c r="AO43" s="285"/>
      <c r="AP43" s="285"/>
      <c r="AQ43" s="285"/>
      <c r="AR43" s="285"/>
      <c r="AS43" s="285">
        <v>0</v>
      </c>
      <c r="AT43" s="285"/>
      <c r="AU43" s="285"/>
      <c r="AV43" s="285"/>
      <c r="AW43" s="285"/>
      <c r="AX43" s="285"/>
      <c r="AY43" s="285">
        <v>-0.94399999999999995</v>
      </c>
      <c r="AZ43" s="285"/>
      <c r="BA43" s="285"/>
      <c r="BB43" s="285"/>
      <c r="BC43" s="285"/>
      <c r="BD43" s="285"/>
      <c r="BE43" s="285"/>
      <c r="BF43" s="285">
        <v>-8.5818181818181807E-2</v>
      </c>
      <c r="BG43" s="285"/>
      <c r="BH43" s="285"/>
      <c r="BI43" s="285"/>
      <c r="BJ43" s="285"/>
      <c r="BK43" s="285">
        <v>-0.38618181818181818</v>
      </c>
      <c r="BL43" s="285"/>
      <c r="BM43" s="285"/>
      <c r="BN43" s="285"/>
      <c r="BO43" s="285"/>
      <c r="BP43" s="285">
        <v>-0.42909090909090908</v>
      </c>
      <c r="BQ43" s="285"/>
      <c r="BR43" s="285"/>
      <c r="BS43" s="285"/>
      <c r="BT43" s="285"/>
      <c r="BU43" s="285"/>
      <c r="BV43" s="285"/>
      <c r="BW43" s="285">
        <v>-4.2909090909090897E-2</v>
      </c>
      <c r="BX43" s="285"/>
      <c r="BY43" s="285"/>
      <c r="BZ43" s="285"/>
      <c r="CA43" s="285"/>
      <c r="CB43" s="285"/>
      <c r="CC43" s="285">
        <v>0</v>
      </c>
      <c r="CD43" s="285"/>
      <c r="CE43" s="285"/>
      <c r="CF43" s="285"/>
      <c r="CG43" s="285"/>
      <c r="CH43" s="285"/>
      <c r="CI43" s="285"/>
      <c r="CJ43" s="284">
        <v>0</v>
      </c>
      <c r="CK43" s="284"/>
      <c r="CL43" s="284"/>
      <c r="CM43" s="284"/>
      <c r="CN43" s="284"/>
      <c r="CO43" s="284">
        <v>0</v>
      </c>
      <c r="CP43" s="284"/>
      <c r="CQ43" s="284"/>
      <c r="CR43" s="284"/>
      <c r="CS43" s="284"/>
      <c r="CT43" s="284">
        <v>0</v>
      </c>
      <c r="CU43" s="284"/>
      <c r="CV43" s="284"/>
      <c r="CW43" s="284"/>
      <c r="CX43" s="284"/>
      <c r="CY43" s="284"/>
      <c r="CZ43" s="284"/>
      <c r="DA43" s="284">
        <v>0</v>
      </c>
      <c r="DB43" s="284"/>
      <c r="DC43" s="284"/>
      <c r="DD43" s="284"/>
      <c r="DE43" s="284"/>
      <c r="DF43" s="284"/>
      <c r="DG43" s="285" t="s">
        <v>201</v>
      </c>
      <c r="DH43" s="285"/>
      <c r="DI43" s="285"/>
      <c r="DJ43" s="285"/>
      <c r="DK43" s="285"/>
      <c r="DL43" s="285"/>
      <c r="DM43" s="285"/>
      <c r="DN43" s="285" t="s">
        <v>201</v>
      </c>
      <c r="DO43" s="285"/>
      <c r="DP43" s="285"/>
      <c r="DQ43" s="285"/>
      <c r="DR43" s="285"/>
      <c r="DS43" s="285"/>
      <c r="DT43" s="285"/>
      <c r="DU43" s="285" t="s">
        <v>201</v>
      </c>
      <c r="DV43" s="285"/>
      <c r="DW43" s="285"/>
      <c r="DX43" s="285"/>
      <c r="DY43" s="285"/>
      <c r="DZ43" s="285" t="s">
        <v>201</v>
      </c>
      <c r="EA43" s="285"/>
      <c r="EB43" s="285"/>
      <c r="EC43" s="285"/>
      <c r="ED43" s="285"/>
      <c r="EE43" s="285"/>
      <c r="EF43" s="285"/>
      <c r="EG43" s="285" t="s">
        <v>201</v>
      </c>
      <c r="EH43" s="285"/>
      <c r="EI43" s="285"/>
      <c r="EJ43" s="285"/>
      <c r="EK43" s="285"/>
      <c r="EL43" s="285"/>
      <c r="EM43" s="285"/>
      <c r="EN43" s="285" t="s">
        <v>201</v>
      </c>
      <c r="EO43" s="285"/>
      <c r="EP43" s="285"/>
      <c r="EQ43" s="285"/>
      <c r="ER43" s="285"/>
      <c r="ES43" s="285"/>
      <c r="ET43" s="285"/>
      <c r="EU43" s="285" t="s">
        <v>201</v>
      </c>
      <c r="EV43" s="285"/>
      <c r="EW43" s="285"/>
      <c r="EX43" s="285"/>
      <c r="EY43" s="285"/>
      <c r="EZ43" s="285"/>
      <c r="FA43" s="285"/>
      <c r="FB43" s="285"/>
      <c r="FC43" s="285" t="s">
        <v>201</v>
      </c>
      <c r="FD43" s="285"/>
      <c r="FE43" s="285"/>
      <c r="FF43" s="285"/>
      <c r="FG43" s="285"/>
      <c r="FH43" s="285" t="s">
        <v>201</v>
      </c>
      <c r="FI43" s="285"/>
      <c r="FJ43" s="285"/>
      <c r="FK43" s="285"/>
      <c r="FL43" s="285"/>
      <c r="FM43" s="285"/>
      <c r="FN43" s="285"/>
      <c r="FO43" s="285" t="s">
        <v>201</v>
      </c>
      <c r="FP43" s="285"/>
      <c r="FQ43" s="285"/>
      <c r="FR43" s="285"/>
      <c r="FS43" s="285"/>
      <c r="FT43" s="285"/>
      <c r="FU43" s="285"/>
      <c r="FV43" s="285" t="s">
        <v>201</v>
      </c>
      <c r="FW43" s="285"/>
      <c r="FX43" s="285"/>
      <c r="FY43" s="285"/>
      <c r="FZ43" s="285"/>
      <c r="GA43" s="285" t="s">
        <v>201</v>
      </c>
      <c r="GB43" s="285"/>
      <c r="GC43" s="285"/>
      <c r="GD43" s="285"/>
      <c r="GE43" s="285"/>
      <c r="GF43" s="285" t="s">
        <v>201</v>
      </c>
      <c r="GG43" s="285"/>
      <c r="GH43" s="285"/>
      <c r="GI43" s="285"/>
      <c r="GJ43" s="285"/>
      <c r="GK43" s="285"/>
      <c r="GL43" s="285" t="s">
        <v>201</v>
      </c>
      <c r="GM43" s="285"/>
      <c r="GN43" s="285"/>
      <c r="GO43" s="285"/>
      <c r="GP43" s="285"/>
      <c r="GQ43" s="285"/>
      <c r="GR43" s="285"/>
      <c r="GS43" s="289"/>
    </row>
    <row r="44" spans="1:202" ht="22.5" hidden="1" outlineLevel="1" x14ac:dyDescent="0.2">
      <c r="A44" s="81"/>
      <c r="B44" s="83" t="s">
        <v>57</v>
      </c>
      <c r="C44" s="75">
        <v>0.47199999999999998</v>
      </c>
      <c r="D44" s="285">
        <v>4.2909090909090904E-2</v>
      </c>
      <c r="E44" s="285"/>
      <c r="F44" s="285"/>
      <c r="G44" s="285"/>
      <c r="H44" s="285"/>
      <c r="I44" s="285">
        <v>0.19309090909090909</v>
      </c>
      <c r="J44" s="285"/>
      <c r="K44" s="285"/>
      <c r="L44" s="285"/>
      <c r="M44" s="285"/>
      <c r="N44" s="285">
        <v>0.21454545454545454</v>
      </c>
      <c r="O44" s="285"/>
      <c r="P44" s="285"/>
      <c r="Q44" s="285"/>
      <c r="R44" s="285"/>
      <c r="S44" s="285"/>
      <c r="T44" s="285"/>
      <c r="U44" s="285">
        <v>2.1454545454545448E-2</v>
      </c>
      <c r="V44" s="285"/>
      <c r="W44" s="285"/>
      <c r="X44" s="285"/>
      <c r="Y44" s="285"/>
      <c r="Z44" s="285"/>
      <c r="AA44" s="72">
        <v>0</v>
      </c>
      <c r="AB44" s="285">
        <v>0</v>
      </c>
      <c r="AC44" s="285"/>
      <c r="AD44" s="285"/>
      <c r="AE44" s="285"/>
      <c r="AF44" s="285"/>
      <c r="AG44" s="285">
        <v>0</v>
      </c>
      <c r="AH44" s="285"/>
      <c r="AI44" s="285"/>
      <c r="AJ44" s="285"/>
      <c r="AK44" s="285"/>
      <c r="AL44" s="285">
        <v>0</v>
      </c>
      <c r="AM44" s="285"/>
      <c r="AN44" s="285"/>
      <c r="AO44" s="285"/>
      <c r="AP44" s="285"/>
      <c r="AQ44" s="285"/>
      <c r="AR44" s="285"/>
      <c r="AS44" s="285">
        <v>0</v>
      </c>
      <c r="AT44" s="285"/>
      <c r="AU44" s="285"/>
      <c r="AV44" s="285"/>
      <c r="AW44" s="285"/>
      <c r="AX44" s="285"/>
      <c r="AY44" s="285">
        <v>-0.47199999999999998</v>
      </c>
      <c r="AZ44" s="285"/>
      <c r="BA44" s="285"/>
      <c r="BB44" s="285"/>
      <c r="BC44" s="285"/>
      <c r="BD44" s="285"/>
      <c r="BE44" s="285"/>
      <c r="BF44" s="285">
        <v>-4.2909090909090904E-2</v>
      </c>
      <c r="BG44" s="285"/>
      <c r="BH44" s="285"/>
      <c r="BI44" s="285"/>
      <c r="BJ44" s="285"/>
      <c r="BK44" s="285">
        <v>-0.19309090909090909</v>
      </c>
      <c r="BL44" s="285"/>
      <c r="BM44" s="285"/>
      <c r="BN44" s="285"/>
      <c r="BO44" s="285"/>
      <c r="BP44" s="285">
        <v>-0.21454545454545454</v>
      </c>
      <c r="BQ44" s="285"/>
      <c r="BR44" s="285"/>
      <c r="BS44" s="285"/>
      <c r="BT44" s="285"/>
      <c r="BU44" s="285"/>
      <c r="BV44" s="285"/>
      <c r="BW44" s="285">
        <v>-2.1454545454545448E-2</v>
      </c>
      <c r="BX44" s="285"/>
      <c r="BY44" s="285"/>
      <c r="BZ44" s="285"/>
      <c r="CA44" s="285"/>
      <c r="CB44" s="285"/>
      <c r="CC44" s="285">
        <v>0</v>
      </c>
      <c r="CD44" s="285"/>
      <c r="CE44" s="285"/>
      <c r="CF44" s="285"/>
      <c r="CG44" s="285"/>
      <c r="CH44" s="285"/>
      <c r="CI44" s="285"/>
      <c r="CJ44" s="284">
        <v>0</v>
      </c>
      <c r="CK44" s="284"/>
      <c r="CL44" s="284"/>
      <c r="CM44" s="284"/>
      <c r="CN44" s="284"/>
      <c r="CO44" s="284">
        <v>0</v>
      </c>
      <c r="CP44" s="284"/>
      <c r="CQ44" s="284"/>
      <c r="CR44" s="284"/>
      <c r="CS44" s="284"/>
      <c r="CT44" s="284">
        <v>0</v>
      </c>
      <c r="CU44" s="284"/>
      <c r="CV44" s="284"/>
      <c r="CW44" s="284"/>
      <c r="CX44" s="284"/>
      <c r="CY44" s="284"/>
      <c r="CZ44" s="284"/>
      <c r="DA44" s="284">
        <v>0</v>
      </c>
      <c r="DB44" s="284"/>
      <c r="DC44" s="284"/>
      <c r="DD44" s="284"/>
      <c r="DE44" s="284"/>
      <c r="DF44" s="284"/>
      <c r="DG44" s="285" t="s">
        <v>201</v>
      </c>
      <c r="DH44" s="285"/>
      <c r="DI44" s="285"/>
      <c r="DJ44" s="285"/>
      <c r="DK44" s="285"/>
      <c r="DL44" s="285"/>
      <c r="DM44" s="285"/>
      <c r="DN44" s="285" t="s">
        <v>201</v>
      </c>
      <c r="DO44" s="285"/>
      <c r="DP44" s="285"/>
      <c r="DQ44" s="285"/>
      <c r="DR44" s="285"/>
      <c r="DS44" s="285"/>
      <c r="DT44" s="285"/>
      <c r="DU44" s="285" t="s">
        <v>201</v>
      </c>
      <c r="DV44" s="285"/>
      <c r="DW44" s="285"/>
      <c r="DX44" s="285"/>
      <c r="DY44" s="285"/>
      <c r="DZ44" s="285" t="s">
        <v>201</v>
      </c>
      <c r="EA44" s="285"/>
      <c r="EB44" s="285"/>
      <c r="EC44" s="285"/>
      <c r="ED44" s="285"/>
      <c r="EE44" s="285"/>
      <c r="EF44" s="285"/>
      <c r="EG44" s="285" t="s">
        <v>201</v>
      </c>
      <c r="EH44" s="285"/>
      <c r="EI44" s="285"/>
      <c r="EJ44" s="285"/>
      <c r="EK44" s="285"/>
      <c r="EL44" s="285"/>
      <c r="EM44" s="285"/>
      <c r="EN44" s="285" t="s">
        <v>201</v>
      </c>
      <c r="EO44" s="285"/>
      <c r="EP44" s="285"/>
      <c r="EQ44" s="285"/>
      <c r="ER44" s="285"/>
      <c r="ES44" s="285"/>
      <c r="ET44" s="285"/>
      <c r="EU44" s="285" t="s">
        <v>201</v>
      </c>
      <c r="EV44" s="285"/>
      <c r="EW44" s="285"/>
      <c r="EX44" s="285"/>
      <c r="EY44" s="285"/>
      <c r="EZ44" s="285"/>
      <c r="FA44" s="285"/>
      <c r="FB44" s="285"/>
      <c r="FC44" s="285" t="s">
        <v>201</v>
      </c>
      <c r="FD44" s="285"/>
      <c r="FE44" s="285"/>
      <c r="FF44" s="285"/>
      <c r="FG44" s="285"/>
      <c r="FH44" s="285" t="s">
        <v>201</v>
      </c>
      <c r="FI44" s="285"/>
      <c r="FJ44" s="285"/>
      <c r="FK44" s="285"/>
      <c r="FL44" s="285"/>
      <c r="FM44" s="285"/>
      <c r="FN44" s="285"/>
      <c r="FO44" s="285" t="s">
        <v>201</v>
      </c>
      <c r="FP44" s="285"/>
      <c r="FQ44" s="285"/>
      <c r="FR44" s="285"/>
      <c r="FS44" s="285"/>
      <c r="FT44" s="285"/>
      <c r="FU44" s="285"/>
      <c r="FV44" s="285" t="s">
        <v>201</v>
      </c>
      <c r="FW44" s="285"/>
      <c r="FX44" s="285"/>
      <c r="FY44" s="285"/>
      <c r="FZ44" s="285"/>
      <c r="GA44" s="285" t="s">
        <v>201</v>
      </c>
      <c r="GB44" s="285"/>
      <c r="GC44" s="285"/>
      <c r="GD44" s="285"/>
      <c r="GE44" s="285"/>
      <c r="GF44" s="285" t="s">
        <v>201</v>
      </c>
      <c r="GG44" s="285"/>
      <c r="GH44" s="285"/>
      <c r="GI44" s="285"/>
      <c r="GJ44" s="285"/>
      <c r="GK44" s="285"/>
      <c r="GL44" s="285" t="s">
        <v>201</v>
      </c>
      <c r="GM44" s="285"/>
      <c r="GN44" s="285"/>
      <c r="GO44" s="285"/>
      <c r="GP44" s="285"/>
      <c r="GQ44" s="285"/>
      <c r="GR44" s="285"/>
      <c r="GS44" s="289"/>
    </row>
    <row r="45" spans="1:202" ht="22.5" hidden="1" outlineLevel="1" x14ac:dyDescent="0.2">
      <c r="A45" s="81"/>
      <c r="B45" s="83" t="s">
        <v>58</v>
      </c>
      <c r="C45" s="75">
        <v>0.47199999999999998</v>
      </c>
      <c r="D45" s="285">
        <v>4.2909090909090904E-2</v>
      </c>
      <c r="E45" s="285"/>
      <c r="F45" s="285"/>
      <c r="G45" s="285"/>
      <c r="H45" s="285"/>
      <c r="I45" s="285">
        <v>0.19309090909090909</v>
      </c>
      <c r="J45" s="285"/>
      <c r="K45" s="285"/>
      <c r="L45" s="285"/>
      <c r="M45" s="285"/>
      <c r="N45" s="285">
        <v>0.21454545454545454</v>
      </c>
      <c r="O45" s="285"/>
      <c r="P45" s="285"/>
      <c r="Q45" s="285"/>
      <c r="R45" s="285"/>
      <c r="S45" s="285"/>
      <c r="T45" s="285"/>
      <c r="U45" s="285">
        <v>2.1454545454545448E-2</v>
      </c>
      <c r="V45" s="285"/>
      <c r="W45" s="285"/>
      <c r="X45" s="285"/>
      <c r="Y45" s="285"/>
      <c r="Z45" s="285"/>
      <c r="AA45" s="72">
        <v>0</v>
      </c>
      <c r="AB45" s="285">
        <v>0</v>
      </c>
      <c r="AC45" s="285"/>
      <c r="AD45" s="285"/>
      <c r="AE45" s="285"/>
      <c r="AF45" s="285"/>
      <c r="AG45" s="285">
        <v>0</v>
      </c>
      <c r="AH45" s="285"/>
      <c r="AI45" s="285"/>
      <c r="AJ45" s="285"/>
      <c r="AK45" s="285"/>
      <c r="AL45" s="285">
        <v>0</v>
      </c>
      <c r="AM45" s="285"/>
      <c r="AN45" s="285"/>
      <c r="AO45" s="285"/>
      <c r="AP45" s="285"/>
      <c r="AQ45" s="285"/>
      <c r="AR45" s="285"/>
      <c r="AS45" s="285">
        <v>0</v>
      </c>
      <c r="AT45" s="285"/>
      <c r="AU45" s="285"/>
      <c r="AV45" s="285"/>
      <c r="AW45" s="285"/>
      <c r="AX45" s="285"/>
      <c r="AY45" s="285">
        <v>-0.47199999999999998</v>
      </c>
      <c r="AZ45" s="285"/>
      <c r="BA45" s="285"/>
      <c r="BB45" s="285"/>
      <c r="BC45" s="285"/>
      <c r="BD45" s="285"/>
      <c r="BE45" s="285"/>
      <c r="BF45" s="285">
        <v>-4.2909090909090904E-2</v>
      </c>
      <c r="BG45" s="285"/>
      <c r="BH45" s="285"/>
      <c r="BI45" s="285"/>
      <c r="BJ45" s="285"/>
      <c r="BK45" s="285">
        <v>-0.19309090909090909</v>
      </c>
      <c r="BL45" s="285"/>
      <c r="BM45" s="285"/>
      <c r="BN45" s="285"/>
      <c r="BO45" s="285"/>
      <c r="BP45" s="285">
        <v>-0.21454545454545454</v>
      </c>
      <c r="BQ45" s="285"/>
      <c r="BR45" s="285"/>
      <c r="BS45" s="285"/>
      <c r="BT45" s="285"/>
      <c r="BU45" s="285"/>
      <c r="BV45" s="285"/>
      <c r="BW45" s="285">
        <v>-2.1454545454545448E-2</v>
      </c>
      <c r="BX45" s="285"/>
      <c r="BY45" s="285"/>
      <c r="BZ45" s="285"/>
      <c r="CA45" s="285"/>
      <c r="CB45" s="285"/>
      <c r="CC45" s="285">
        <v>0</v>
      </c>
      <c r="CD45" s="285"/>
      <c r="CE45" s="285"/>
      <c r="CF45" s="285"/>
      <c r="CG45" s="285"/>
      <c r="CH45" s="285"/>
      <c r="CI45" s="285"/>
      <c r="CJ45" s="284">
        <v>0</v>
      </c>
      <c r="CK45" s="284"/>
      <c r="CL45" s="284"/>
      <c r="CM45" s="284"/>
      <c r="CN45" s="284"/>
      <c r="CO45" s="284">
        <v>0</v>
      </c>
      <c r="CP45" s="284"/>
      <c r="CQ45" s="284"/>
      <c r="CR45" s="284"/>
      <c r="CS45" s="284"/>
      <c r="CT45" s="284">
        <v>0</v>
      </c>
      <c r="CU45" s="284"/>
      <c r="CV45" s="284"/>
      <c r="CW45" s="284"/>
      <c r="CX45" s="284"/>
      <c r="CY45" s="284"/>
      <c r="CZ45" s="284"/>
      <c r="DA45" s="284">
        <v>0</v>
      </c>
      <c r="DB45" s="284"/>
      <c r="DC45" s="284"/>
      <c r="DD45" s="284"/>
      <c r="DE45" s="284"/>
      <c r="DF45" s="284"/>
      <c r="DG45" s="285" t="s">
        <v>201</v>
      </c>
      <c r="DH45" s="285"/>
      <c r="DI45" s="285"/>
      <c r="DJ45" s="285"/>
      <c r="DK45" s="285"/>
      <c r="DL45" s="285"/>
      <c r="DM45" s="285"/>
      <c r="DN45" s="285" t="s">
        <v>201</v>
      </c>
      <c r="DO45" s="285"/>
      <c r="DP45" s="285"/>
      <c r="DQ45" s="285"/>
      <c r="DR45" s="285"/>
      <c r="DS45" s="285"/>
      <c r="DT45" s="285"/>
      <c r="DU45" s="285" t="s">
        <v>201</v>
      </c>
      <c r="DV45" s="285"/>
      <c r="DW45" s="285"/>
      <c r="DX45" s="285"/>
      <c r="DY45" s="285"/>
      <c r="DZ45" s="285" t="s">
        <v>201</v>
      </c>
      <c r="EA45" s="285"/>
      <c r="EB45" s="285"/>
      <c r="EC45" s="285"/>
      <c r="ED45" s="285"/>
      <c r="EE45" s="285"/>
      <c r="EF45" s="285"/>
      <c r="EG45" s="285" t="s">
        <v>201</v>
      </c>
      <c r="EH45" s="285"/>
      <c r="EI45" s="285"/>
      <c r="EJ45" s="285"/>
      <c r="EK45" s="285"/>
      <c r="EL45" s="285"/>
      <c r="EM45" s="285"/>
      <c r="EN45" s="285" t="s">
        <v>201</v>
      </c>
      <c r="EO45" s="285"/>
      <c r="EP45" s="285"/>
      <c r="EQ45" s="285"/>
      <c r="ER45" s="285"/>
      <c r="ES45" s="285"/>
      <c r="ET45" s="285"/>
      <c r="EU45" s="285" t="s">
        <v>201</v>
      </c>
      <c r="EV45" s="285"/>
      <c r="EW45" s="285"/>
      <c r="EX45" s="285"/>
      <c r="EY45" s="285"/>
      <c r="EZ45" s="285"/>
      <c r="FA45" s="285"/>
      <c r="FB45" s="285"/>
      <c r="FC45" s="285" t="s">
        <v>201</v>
      </c>
      <c r="FD45" s="285"/>
      <c r="FE45" s="285"/>
      <c r="FF45" s="285"/>
      <c r="FG45" s="285"/>
      <c r="FH45" s="285" t="s">
        <v>201</v>
      </c>
      <c r="FI45" s="285"/>
      <c r="FJ45" s="285"/>
      <c r="FK45" s="285"/>
      <c r="FL45" s="285"/>
      <c r="FM45" s="285"/>
      <c r="FN45" s="285"/>
      <c r="FO45" s="285" t="s">
        <v>201</v>
      </c>
      <c r="FP45" s="285"/>
      <c r="FQ45" s="285"/>
      <c r="FR45" s="285"/>
      <c r="FS45" s="285"/>
      <c r="FT45" s="285"/>
      <c r="FU45" s="285"/>
      <c r="FV45" s="285" t="s">
        <v>201</v>
      </c>
      <c r="FW45" s="285"/>
      <c r="FX45" s="285"/>
      <c r="FY45" s="285"/>
      <c r="FZ45" s="285"/>
      <c r="GA45" s="285" t="s">
        <v>201</v>
      </c>
      <c r="GB45" s="285"/>
      <c r="GC45" s="285"/>
      <c r="GD45" s="285"/>
      <c r="GE45" s="285"/>
      <c r="GF45" s="285" t="s">
        <v>201</v>
      </c>
      <c r="GG45" s="285"/>
      <c r="GH45" s="285"/>
      <c r="GI45" s="285"/>
      <c r="GJ45" s="285"/>
      <c r="GK45" s="285"/>
      <c r="GL45" s="285" t="s">
        <v>201</v>
      </c>
      <c r="GM45" s="285"/>
      <c r="GN45" s="285"/>
      <c r="GO45" s="285"/>
      <c r="GP45" s="285"/>
      <c r="GQ45" s="285"/>
      <c r="GR45" s="285"/>
      <c r="GS45" s="289"/>
    </row>
    <row r="46" spans="1:202" ht="11.25" hidden="1" outlineLevel="1" x14ac:dyDescent="0.2">
      <c r="A46" s="81"/>
      <c r="B46" s="83" t="s">
        <v>59</v>
      </c>
      <c r="C46" s="75">
        <v>0.23599999999999999</v>
      </c>
      <c r="D46" s="285">
        <v>2.1454545454545452E-2</v>
      </c>
      <c r="E46" s="285"/>
      <c r="F46" s="285"/>
      <c r="G46" s="285"/>
      <c r="H46" s="285"/>
      <c r="I46" s="285">
        <v>9.6545454545454545E-2</v>
      </c>
      <c r="J46" s="285"/>
      <c r="K46" s="285"/>
      <c r="L46" s="285"/>
      <c r="M46" s="285"/>
      <c r="N46" s="285">
        <v>0.10727272727272727</v>
      </c>
      <c r="O46" s="285"/>
      <c r="P46" s="285"/>
      <c r="Q46" s="285"/>
      <c r="R46" s="285"/>
      <c r="S46" s="285"/>
      <c r="T46" s="285"/>
      <c r="U46" s="285">
        <v>1.0727272727272724E-2</v>
      </c>
      <c r="V46" s="285"/>
      <c r="W46" s="285"/>
      <c r="X46" s="285"/>
      <c r="Y46" s="285"/>
      <c r="Z46" s="285"/>
      <c r="AA46" s="72">
        <v>0</v>
      </c>
      <c r="AB46" s="285">
        <v>0</v>
      </c>
      <c r="AC46" s="285"/>
      <c r="AD46" s="285"/>
      <c r="AE46" s="285"/>
      <c r="AF46" s="285"/>
      <c r="AG46" s="285">
        <v>0</v>
      </c>
      <c r="AH46" s="285"/>
      <c r="AI46" s="285"/>
      <c r="AJ46" s="285"/>
      <c r="AK46" s="285"/>
      <c r="AL46" s="285">
        <v>0</v>
      </c>
      <c r="AM46" s="285"/>
      <c r="AN46" s="285"/>
      <c r="AO46" s="285"/>
      <c r="AP46" s="285"/>
      <c r="AQ46" s="285"/>
      <c r="AR46" s="285"/>
      <c r="AS46" s="285">
        <v>0</v>
      </c>
      <c r="AT46" s="285"/>
      <c r="AU46" s="285"/>
      <c r="AV46" s="285"/>
      <c r="AW46" s="285"/>
      <c r="AX46" s="285"/>
      <c r="AY46" s="285">
        <v>-0.23599999999999999</v>
      </c>
      <c r="AZ46" s="285"/>
      <c r="BA46" s="285"/>
      <c r="BB46" s="285"/>
      <c r="BC46" s="285"/>
      <c r="BD46" s="285"/>
      <c r="BE46" s="285"/>
      <c r="BF46" s="285">
        <v>-2.1454545454545452E-2</v>
      </c>
      <c r="BG46" s="285"/>
      <c r="BH46" s="285"/>
      <c r="BI46" s="285"/>
      <c r="BJ46" s="285"/>
      <c r="BK46" s="285">
        <v>-9.6545454545454545E-2</v>
      </c>
      <c r="BL46" s="285"/>
      <c r="BM46" s="285"/>
      <c r="BN46" s="285"/>
      <c r="BO46" s="285"/>
      <c r="BP46" s="285">
        <v>-0.10727272727272727</v>
      </c>
      <c r="BQ46" s="285"/>
      <c r="BR46" s="285"/>
      <c r="BS46" s="285"/>
      <c r="BT46" s="285"/>
      <c r="BU46" s="285"/>
      <c r="BV46" s="285"/>
      <c r="BW46" s="285">
        <v>-1.0727272727272724E-2</v>
      </c>
      <c r="BX46" s="285"/>
      <c r="BY46" s="285"/>
      <c r="BZ46" s="285"/>
      <c r="CA46" s="285"/>
      <c r="CB46" s="285"/>
      <c r="CC46" s="285">
        <v>0</v>
      </c>
      <c r="CD46" s="285"/>
      <c r="CE46" s="285"/>
      <c r="CF46" s="285"/>
      <c r="CG46" s="285"/>
      <c r="CH46" s="285"/>
      <c r="CI46" s="285"/>
      <c r="CJ46" s="284">
        <v>0</v>
      </c>
      <c r="CK46" s="284"/>
      <c r="CL46" s="284"/>
      <c r="CM46" s="284"/>
      <c r="CN46" s="284"/>
      <c r="CO46" s="284">
        <v>0</v>
      </c>
      <c r="CP46" s="284"/>
      <c r="CQ46" s="284"/>
      <c r="CR46" s="284"/>
      <c r="CS46" s="284"/>
      <c r="CT46" s="284">
        <v>0</v>
      </c>
      <c r="CU46" s="284"/>
      <c r="CV46" s="284"/>
      <c r="CW46" s="284"/>
      <c r="CX46" s="284"/>
      <c r="CY46" s="284"/>
      <c r="CZ46" s="284"/>
      <c r="DA46" s="284">
        <v>0</v>
      </c>
      <c r="DB46" s="284"/>
      <c r="DC46" s="284"/>
      <c r="DD46" s="284"/>
      <c r="DE46" s="284"/>
      <c r="DF46" s="284"/>
      <c r="DG46" s="285" t="s">
        <v>201</v>
      </c>
      <c r="DH46" s="285"/>
      <c r="DI46" s="285"/>
      <c r="DJ46" s="285"/>
      <c r="DK46" s="285"/>
      <c r="DL46" s="285"/>
      <c r="DM46" s="285"/>
      <c r="DN46" s="285" t="s">
        <v>201</v>
      </c>
      <c r="DO46" s="285"/>
      <c r="DP46" s="285"/>
      <c r="DQ46" s="285"/>
      <c r="DR46" s="285"/>
      <c r="DS46" s="285"/>
      <c r="DT46" s="285"/>
      <c r="DU46" s="285" t="s">
        <v>201</v>
      </c>
      <c r="DV46" s="285"/>
      <c r="DW46" s="285"/>
      <c r="DX46" s="285"/>
      <c r="DY46" s="285"/>
      <c r="DZ46" s="285" t="s">
        <v>201</v>
      </c>
      <c r="EA46" s="285"/>
      <c r="EB46" s="285"/>
      <c r="EC46" s="285"/>
      <c r="ED46" s="285"/>
      <c r="EE46" s="285"/>
      <c r="EF46" s="285"/>
      <c r="EG46" s="285" t="s">
        <v>201</v>
      </c>
      <c r="EH46" s="285"/>
      <c r="EI46" s="285"/>
      <c r="EJ46" s="285"/>
      <c r="EK46" s="285"/>
      <c r="EL46" s="285"/>
      <c r="EM46" s="285"/>
      <c r="EN46" s="285" t="s">
        <v>201</v>
      </c>
      <c r="EO46" s="285"/>
      <c r="EP46" s="285"/>
      <c r="EQ46" s="285"/>
      <c r="ER46" s="285"/>
      <c r="ES46" s="285"/>
      <c r="ET46" s="285"/>
      <c r="EU46" s="285" t="s">
        <v>201</v>
      </c>
      <c r="EV46" s="285"/>
      <c r="EW46" s="285"/>
      <c r="EX46" s="285"/>
      <c r="EY46" s="285"/>
      <c r="EZ46" s="285"/>
      <c r="FA46" s="285"/>
      <c r="FB46" s="285"/>
      <c r="FC46" s="285" t="s">
        <v>201</v>
      </c>
      <c r="FD46" s="285"/>
      <c r="FE46" s="285"/>
      <c r="FF46" s="285"/>
      <c r="FG46" s="285"/>
      <c r="FH46" s="285" t="s">
        <v>201</v>
      </c>
      <c r="FI46" s="285"/>
      <c r="FJ46" s="285"/>
      <c r="FK46" s="285"/>
      <c r="FL46" s="285"/>
      <c r="FM46" s="285"/>
      <c r="FN46" s="285"/>
      <c r="FO46" s="285" t="s">
        <v>201</v>
      </c>
      <c r="FP46" s="285"/>
      <c r="FQ46" s="285"/>
      <c r="FR46" s="285"/>
      <c r="FS46" s="285"/>
      <c r="FT46" s="285"/>
      <c r="FU46" s="285"/>
      <c r="FV46" s="285" t="s">
        <v>201</v>
      </c>
      <c r="FW46" s="285"/>
      <c r="FX46" s="285"/>
      <c r="FY46" s="285"/>
      <c r="FZ46" s="285"/>
      <c r="GA46" s="285" t="s">
        <v>201</v>
      </c>
      <c r="GB46" s="285"/>
      <c r="GC46" s="285"/>
      <c r="GD46" s="285"/>
      <c r="GE46" s="285"/>
      <c r="GF46" s="285" t="s">
        <v>201</v>
      </c>
      <c r="GG46" s="285"/>
      <c r="GH46" s="285"/>
      <c r="GI46" s="285"/>
      <c r="GJ46" s="285"/>
      <c r="GK46" s="285"/>
      <c r="GL46" s="285" t="s">
        <v>201</v>
      </c>
      <c r="GM46" s="285"/>
      <c r="GN46" s="285"/>
      <c r="GO46" s="285"/>
      <c r="GP46" s="285"/>
      <c r="GQ46" s="285"/>
      <c r="GR46" s="285"/>
      <c r="GS46" s="289"/>
    </row>
    <row r="47" spans="1:202" ht="11.25" hidden="1" outlineLevel="1" x14ac:dyDescent="0.2">
      <c r="A47" s="81"/>
      <c r="B47" s="83" t="s">
        <v>60</v>
      </c>
      <c r="C47" s="75">
        <v>0.70799999999999996</v>
      </c>
      <c r="D47" s="285">
        <v>6.4363636363636359E-2</v>
      </c>
      <c r="E47" s="285"/>
      <c r="F47" s="285"/>
      <c r="G47" s="285"/>
      <c r="H47" s="285"/>
      <c r="I47" s="285">
        <v>0.28963636363636364</v>
      </c>
      <c r="J47" s="285"/>
      <c r="K47" s="285"/>
      <c r="L47" s="285"/>
      <c r="M47" s="285"/>
      <c r="N47" s="285">
        <v>0.32181818181818178</v>
      </c>
      <c r="O47" s="285"/>
      <c r="P47" s="285"/>
      <c r="Q47" s="285"/>
      <c r="R47" s="285"/>
      <c r="S47" s="285"/>
      <c r="T47" s="285"/>
      <c r="U47" s="285">
        <v>3.2181818181818145E-2</v>
      </c>
      <c r="V47" s="285"/>
      <c r="W47" s="285"/>
      <c r="X47" s="285"/>
      <c r="Y47" s="285"/>
      <c r="Z47" s="285"/>
      <c r="AA47" s="72">
        <v>0</v>
      </c>
      <c r="AB47" s="285">
        <v>0</v>
      </c>
      <c r="AC47" s="285"/>
      <c r="AD47" s="285"/>
      <c r="AE47" s="285"/>
      <c r="AF47" s="285"/>
      <c r="AG47" s="285">
        <v>0</v>
      </c>
      <c r="AH47" s="285"/>
      <c r="AI47" s="285"/>
      <c r="AJ47" s="285"/>
      <c r="AK47" s="285"/>
      <c r="AL47" s="285">
        <v>0</v>
      </c>
      <c r="AM47" s="285"/>
      <c r="AN47" s="285"/>
      <c r="AO47" s="285"/>
      <c r="AP47" s="285"/>
      <c r="AQ47" s="285"/>
      <c r="AR47" s="285"/>
      <c r="AS47" s="285">
        <v>0</v>
      </c>
      <c r="AT47" s="285"/>
      <c r="AU47" s="285"/>
      <c r="AV47" s="285"/>
      <c r="AW47" s="285"/>
      <c r="AX47" s="285"/>
      <c r="AY47" s="285">
        <v>-0.70799999999999996</v>
      </c>
      <c r="AZ47" s="285"/>
      <c r="BA47" s="285"/>
      <c r="BB47" s="285"/>
      <c r="BC47" s="285"/>
      <c r="BD47" s="285"/>
      <c r="BE47" s="285"/>
      <c r="BF47" s="285">
        <v>-6.4363636363636359E-2</v>
      </c>
      <c r="BG47" s="285"/>
      <c r="BH47" s="285"/>
      <c r="BI47" s="285"/>
      <c r="BJ47" s="285"/>
      <c r="BK47" s="285">
        <v>-0.28963636363636364</v>
      </c>
      <c r="BL47" s="285"/>
      <c r="BM47" s="285"/>
      <c r="BN47" s="285"/>
      <c r="BO47" s="285"/>
      <c r="BP47" s="285">
        <v>-0.32181818181818178</v>
      </c>
      <c r="BQ47" s="285"/>
      <c r="BR47" s="285"/>
      <c r="BS47" s="285"/>
      <c r="BT47" s="285"/>
      <c r="BU47" s="285"/>
      <c r="BV47" s="285"/>
      <c r="BW47" s="285">
        <v>-3.2181818181818145E-2</v>
      </c>
      <c r="BX47" s="285"/>
      <c r="BY47" s="285"/>
      <c r="BZ47" s="285"/>
      <c r="CA47" s="285"/>
      <c r="CB47" s="285"/>
      <c r="CC47" s="285">
        <v>0</v>
      </c>
      <c r="CD47" s="285"/>
      <c r="CE47" s="285"/>
      <c r="CF47" s="285"/>
      <c r="CG47" s="285"/>
      <c r="CH47" s="285"/>
      <c r="CI47" s="285"/>
      <c r="CJ47" s="284">
        <v>0</v>
      </c>
      <c r="CK47" s="284"/>
      <c r="CL47" s="284"/>
      <c r="CM47" s="284"/>
      <c r="CN47" s="284"/>
      <c r="CO47" s="284">
        <v>0</v>
      </c>
      <c r="CP47" s="284"/>
      <c r="CQ47" s="284"/>
      <c r="CR47" s="284"/>
      <c r="CS47" s="284"/>
      <c r="CT47" s="284">
        <v>0</v>
      </c>
      <c r="CU47" s="284"/>
      <c r="CV47" s="284"/>
      <c r="CW47" s="284"/>
      <c r="CX47" s="284"/>
      <c r="CY47" s="284"/>
      <c r="CZ47" s="284"/>
      <c r="DA47" s="284">
        <v>0</v>
      </c>
      <c r="DB47" s="284"/>
      <c r="DC47" s="284"/>
      <c r="DD47" s="284"/>
      <c r="DE47" s="284"/>
      <c r="DF47" s="284"/>
      <c r="DG47" s="285" t="s">
        <v>201</v>
      </c>
      <c r="DH47" s="285"/>
      <c r="DI47" s="285"/>
      <c r="DJ47" s="285"/>
      <c r="DK47" s="285"/>
      <c r="DL47" s="285"/>
      <c r="DM47" s="285"/>
      <c r="DN47" s="285" t="s">
        <v>201</v>
      </c>
      <c r="DO47" s="285"/>
      <c r="DP47" s="285"/>
      <c r="DQ47" s="285"/>
      <c r="DR47" s="285"/>
      <c r="DS47" s="285"/>
      <c r="DT47" s="285"/>
      <c r="DU47" s="285" t="s">
        <v>201</v>
      </c>
      <c r="DV47" s="285"/>
      <c r="DW47" s="285"/>
      <c r="DX47" s="285"/>
      <c r="DY47" s="285"/>
      <c r="DZ47" s="285" t="s">
        <v>201</v>
      </c>
      <c r="EA47" s="285"/>
      <c r="EB47" s="285"/>
      <c r="EC47" s="285"/>
      <c r="ED47" s="285"/>
      <c r="EE47" s="285"/>
      <c r="EF47" s="285"/>
      <c r="EG47" s="285" t="s">
        <v>201</v>
      </c>
      <c r="EH47" s="285"/>
      <c r="EI47" s="285"/>
      <c r="EJ47" s="285"/>
      <c r="EK47" s="285"/>
      <c r="EL47" s="285"/>
      <c r="EM47" s="285"/>
      <c r="EN47" s="285" t="s">
        <v>201</v>
      </c>
      <c r="EO47" s="285"/>
      <c r="EP47" s="285"/>
      <c r="EQ47" s="285"/>
      <c r="ER47" s="285"/>
      <c r="ES47" s="285"/>
      <c r="ET47" s="285"/>
      <c r="EU47" s="285" t="s">
        <v>201</v>
      </c>
      <c r="EV47" s="285"/>
      <c r="EW47" s="285"/>
      <c r="EX47" s="285"/>
      <c r="EY47" s="285"/>
      <c r="EZ47" s="285"/>
      <c r="FA47" s="285"/>
      <c r="FB47" s="285"/>
      <c r="FC47" s="285" t="s">
        <v>201</v>
      </c>
      <c r="FD47" s="285"/>
      <c r="FE47" s="285"/>
      <c r="FF47" s="285"/>
      <c r="FG47" s="285"/>
      <c r="FH47" s="285" t="s">
        <v>201</v>
      </c>
      <c r="FI47" s="285"/>
      <c r="FJ47" s="285"/>
      <c r="FK47" s="285"/>
      <c r="FL47" s="285"/>
      <c r="FM47" s="285"/>
      <c r="FN47" s="285"/>
      <c r="FO47" s="285" t="s">
        <v>201</v>
      </c>
      <c r="FP47" s="285"/>
      <c r="FQ47" s="285"/>
      <c r="FR47" s="285"/>
      <c r="FS47" s="285"/>
      <c r="FT47" s="285"/>
      <c r="FU47" s="285"/>
      <c r="FV47" s="285" t="s">
        <v>201</v>
      </c>
      <c r="FW47" s="285"/>
      <c r="FX47" s="285"/>
      <c r="FY47" s="285"/>
      <c r="FZ47" s="285"/>
      <c r="GA47" s="285" t="s">
        <v>201</v>
      </c>
      <c r="GB47" s="285"/>
      <c r="GC47" s="285"/>
      <c r="GD47" s="285"/>
      <c r="GE47" s="285"/>
      <c r="GF47" s="285" t="s">
        <v>201</v>
      </c>
      <c r="GG47" s="285"/>
      <c r="GH47" s="285"/>
      <c r="GI47" s="285"/>
      <c r="GJ47" s="285"/>
      <c r="GK47" s="285"/>
      <c r="GL47" s="285" t="s">
        <v>201</v>
      </c>
      <c r="GM47" s="285"/>
      <c r="GN47" s="285"/>
      <c r="GO47" s="285"/>
      <c r="GP47" s="285"/>
      <c r="GQ47" s="285"/>
      <c r="GR47" s="285"/>
      <c r="GS47" s="289"/>
    </row>
    <row r="48" spans="1:202" ht="11.25" hidden="1" outlineLevel="1" x14ac:dyDescent="0.2">
      <c r="A48" s="81"/>
      <c r="B48" s="83" t="s">
        <v>61</v>
      </c>
      <c r="C48" s="75">
        <v>0.59</v>
      </c>
      <c r="D48" s="285">
        <v>5.3636363636363628E-2</v>
      </c>
      <c r="E48" s="285"/>
      <c r="F48" s="285"/>
      <c r="G48" s="285"/>
      <c r="H48" s="285"/>
      <c r="I48" s="285">
        <v>0.24136363636363636</v>
      </c>
      <c r="J48" s="285"/>
      <c r="K48" s="285"/>
      <c r="L48" s="285"/>
      <c r="M48" s="285"/>
      <c r="N48" s="285">
        <v>0.26818181818181819</v>
      </c>
      <c r="O48" s="285"/>
      <c r="P48" s="285"/>
      <c r="Q48" s="285"/>
      <c r="R48" s="285"/>
      <c r="S48" s="285"/>
      <c r="T48" s="285"/>
      <c r="U48" s="285">
        <v>2.6818181818181852E-2</v>
      </c>
      <c r="V48" s="285"/>
      <c r="W48" s="285"/>
      <c r="X48" s="285"/>
      <c r="Y48" s="285"/>
      <c r="Z48" s="285"/>
      <c r="AA48" s="72">
        <v>0</v>
      </c>
      <c r="AB48" s="285">
        <v>0</v>
      </c>
      <c r="AC48" s="285"/>
      <c r="AD48" s="285"/>
      <c r="AE48" s="285"/>
      <c r="AF48" s="285"/>
      <c r="AG48" s="285">
        <v>0</v>
      </c>
      <c r="AH48" s="285"/>
      <c r="AI48" s="285"/>
      <c r="AJ48" s="285"/>
      <c r="AK48" s="285"/>
      <c r="AL48" s="285">
        <v>0</v>
      </c>
      <c r="AM48" s="285"/>
      <c r="AN48" s="285"/>
      <c r="AO48" s="285"/>
      <c r="AP48" s="285"/>
      <c r="AQ48" s="285"/>
      <c r="AR48" s="285"/>
      <c r="AS48" s="285">
        <v>0</v>
      </c>
      <c r="AT48" s="285"/>
      <c r="AU48" s="285"/>
      <c r="AV48" s="285"/>
      <c r="AW48" s="285"/>
      <c r="AX48" s="285"/>
      <c r="AY48" s="285">
        <v>-0.59</v>
      </c>
      <c r="AZ48" s="285"/>
      <c r="BA48" s="285"/>
      <c r="BB48" s="285"/>
      <c r="BC48" s="285"/>
      <c r="BD48" s="285"/>
      <c r="BE48" s="285"/>
      <c r="BF48" s="285">
        <v>-5.3636363636363628E-2</v>
      </c>
      <c r="BG48" s="285"/>
      <c r="BH48" s="285"/>
      <c r="BI48" s="285"/>
      <c r="BJ48" s="285"/>
      <c r="BK48" s="285">
        <v>-0.24136363636363636</v>
      </c>
      <c r="BL48" s="285"/>
      <c r="BM48" s="285"/>
      <c r="BN48" s="285"/>
      <c r="BO48" s="285"/>
      <c r="BP48" s="285">
        <v>-0.26818181818181819</v>
      </c>
      <c r="BQ48" s="285"/>
      <c r="BR48" s="285"/>
      <c r="BS48" s="285"/>
      <c r="BT48" s="285"/>
      <c r="BU48" s="285"/>
      <c r="BV48" s="285"/>
      <c r="BW48" s="285">
        <v>-2.6818181818181852E-2</v>
      </c>
      <c r="BX48" s="285"/>
      <c r="BY48" s="285"/>
      <c r="BZ48" s="285"/>
      <c r="CA48" s="285"/>
      <c r="CB48" s="285"/>
      <c r="CC48" s="285">
        <v>0</v>
      </c>
      <c r="CD48" s="285"/>
      <c r="CE48" s="285"/>
      <c r="CF48" s="285"/>
      <c r="CG48" s="285"/>
      <c r="CH48" s="285"/>
      <c r="CI48" s="285"/>
      <c r="CJ48" s="284">
        <v>0</v>
      </c>
      <c r="CK48" s="284"/>
      <c r="CL48" s="284"/>
      <c r="CM48" s="284"/>
      <c r="CN48" s="284"/>
      <c r="CO48" s="284">
        <v>0</v>
      </c>
      <c r="CP48" s="284"/>
      <c r="CQ48" s="284"/>
      <c r="CR48" s="284"/>
      <c r="CS48" s="284"/>
      <c r="CT48" s="284">
        <v>0</v>
      </c>
      <c r="CU48" s="284"/>
      <c r="CV48" s="284"/>
      <c r="CW48" s="284"/>
      <c r="CX48" s="284"/>
      <c r="CY48" s="284"/>
      <c r="CZ48" s="284"/>
      <c r="DA48" s="284">
        <v>0</v>
      </c>
      <c r="DB48" s="284"/>
      <c r="DC48" s="284"/>
      <c r="DD48" s="284"/>
      <c r="DE48" s="284"/>
      <c r="DF48" s="284"/>
      <c r="DG48" s="285" t="s">
        <v>201</v>
      </c>
      <c r="DH48" s="285"/>
      <c r="DI48" s="285"/>
      <c r="DJ48" s="285"/>
      <c r="DK48" s="285"/>
      <c r="DL48" s="285"/>
      <c r="DM48" s="285"/>
      <c r="DN48" s="285" t="s">
        <v>201</v>
      </c>
      <c r="DO48" s="285"/>
      <c r="DP48" s="285"/>
      <c r="DQ48" s="285"/>
      <c r="DR48" s="285"/>
      <c r="DS48" s="285"/>
      <c r="DT48" s="285"/>
      <c r="DU48" s="285" t="s">
        <v>201</v>
      </c>
      <c r="DV48" s="285"/>
      <c r="DW48" s="285"/>
      <c r="DX48" s="285"/>
      <c r="DY48" s="285"/>
      <c r="DZ48" s="285" t="s">
        <v>201</v>
      </c>
      <c r="EA48" s="285"/>
      <c r="EB48" s="285"/>
      <c r="EC48" s="285"/>
      <c r="ED48" s="285"/>
      <c r="EE48" s="285"/>
      <c r="EF48" s="285"/>
      <c r="EG48" s="285" t="s">
        <v>201</v>
      </c>
      <c r="EH48" s="285"/>
      <c r="EI48" s="285"/>
      <c r="EJ48" s="285"/>
      <c r="EK48" s="285"/>
      <c r="EL48" s="285"/>
      <c r="EM48" s="285"/>
      <c r="EN48" s="285" t="s">
        <v>201</v>
      </c>
      <c r="EO48" s="285"/>
      <c r="EP48" s="285"/>
      <c r="EQ48" s="285"/>
      <c r="ER48" s="285"/>
      <c r="ES48" s="285"/>
      <c r="ET48" s="285"/>
      <c r="EU48" s="285" t="s">
        <v>201</v>
      </c>
      <c r="EV48" s="285"/>
      <c r="EW48" s="285"/>
      <c r="EX48" s="285"/>
      <c r="EY48" s="285"/>
      <c r="EZ48" s="285"/>
      <c r="FA48" s="285"/>
      <c r="FB48" s="285"/>
      <c r="FC48" s="285" t="s">
        <v>201</v>
      </c>
      <c r="FD48" s="285"/>
      <c r="FE48" s="285"/>
      <c r="FF48" s="285"/>
      <c r="FG48" s="285"/>
      <c r="FH48" s="285" t="s">
        <v>201</v>
      </c>
      <c r="FI48" s="285"/>
      <c r="FJ48" s="285"/>
      <c r="FK48" s="285"/>
      <c r="FL48" s="285"/>
      <c r="FM48" s="285"/>
      <c r="FN48" s="285"/>
      <c r="FO48" s="285" t="s">
        <v>201</v>
      </c>
      <c r="FP48" s="285"/>
      <c r="FQ48" s="285"/>
      <c r="FR48" s="285"/>
      <c r="FS48" s="285"/>
      <c r="FT48" s="285"/>
      <c r="FU48" s="285"/>
      <c r="FV48" s="285" t="s">
        <v>201</v>
      </c>
      <c r="FW48" s="285"/>
      <c r="FX48" s="285"/>
      <c r="FY48" s="285"/>
      <c r="FZ48" s="285"/>
      <c r="GA48" s="285" t="s">
        <v>201</v>
      </c>
      <c r="GB48" s="285"/>
      <c r="GC48" s="285"/>
      <c r="GD48" s="285"/>
      <c r="GE48" s="285"/>
      <c r="GF48" s="285" t="s">
        <v>201</v>
      </c>
      <c r="GG48" s="285"/>
      <c r="GH48" s="285"/>
      <c r="GI48" s="285"/>
      <c r="GJ48" s="285"/>
      <c r="GK48" s="285"/>
      <c r="GL48" s="285" t="s">
        <v>201</v>
      </c>
      <c r="GM48" s="285"/>
      <c r="GN48" s="285"/>
      <c r="GO48" s="285"/>
      <c r="GP48" s="285"/>
      <c r="GQ48" s="285"/>
      <c r="GR48" s="285"/>
      <c r="GS48" s="289"/>
    </row>
    <row r="49" spans="1:202" ht="22.5" hidden="1" outlineLevel="1" x14ac:dyDescent="0.2">
      <c r="A49" s="81"/>
      <c r="B49" s="83" t="s">
        <v>62</v>
      </c>
      <c r="C49" s="75">
        <v>0</v>
      </c>
      <c r="D49" s="285">
        <v>0</v>
      </c>
      <c r="E49" s="285"/>
      <c r="F49" s="285"/>
      <c r="G49" s="285"/>
      <c r="H49" s="285"/>
      <c r="I49" s="285">
        <v>0</v>
      </c>
      <c r="J49" s="285"/>
      <c r="K49" s="285"/>
      <c r="L49" s="285"/>
      <c r="M49" s="285"/>
      <c r="N49" s="285">
        <v>0</v>
      </c>
      <c r="O49" s="285"/>
      <c r="P49" s="285"/>
      <c r="Q49" s="285"/>
      <c r="R49" s="285"/>
      <c r="S49" s="285"/>
      <c r="T49" s="285"/>
      <c r="U49" s="285">
        <v>0</v>
      </c>
      <c r="V49" s="285"/>
      <c r="W49" s="285"/>
      <c r="X49" s="285"/>
      <c r="Y49" s="285"/>
      <c r="Z49" s="285"/>
      <c r="AA49" s="72">
        <v>0.22475723139999998</v>
      </c>
      <c r="AB49" s="285">
        <v>2.0432475581818179E-2</v>
      </c>
      <c r="AC49" s="285"/>
      <c r="AD49" s="285"/>
      <c r="AE49" s="285"/>
      <c r="AF49" s="285"/>
      <c r="AG49" s="285">
        <v>9.1946140118181807E-2</v>
      </c>
      <c r="AH49" s="285"/>
      <c r="AI49" s="285"/>
      <c r="AJ49" s="285"/>
      <c r="AK49" s="285"/>
      <c r="AL49" s="285">
        <v>0.1021623779090909</v>
      </c>
      <c r="AM49" s="285"/>
      <c r="AN49" s="285"/>
      <c r="AO49" s="285"/>
      <c r="AP49" s="285"/>
      <c r="AQ49" s="285"/>
      <c r="AR49" s="285"/>
      <c r="AS49" s="285">
        <v>1.0216237790909091E-2</v>
      </c>
      <c r="AT49" s="285"/>
      <c r="AU49" s="285"/>
      <c r="AV49" s="285"/>
      <c r="AW49" s="285"/>
      <c r="AX49" s="285"/>
      <c r="AY49" s="285">
        <v>0.22475723139999998</v>
      </c>
      <c r="AZ49" s="285"/>
      <c r="BA49" s="285"/>
      <c r="BB49" s="285"/>
      <c r="BC49" s="285"/>
      <c r="BD49" s="285"/>
      <c r="BE49" s="285"/>
      <c r="BF49" s="285">
        <v>2.0432475581818179E-2</v>
      </c>
      <c r="BG49" s="285"/>
      <c r="BH49" s="285"/>
      <c r="BI49" s="285"/>
      <c r="BJ49" s="285"/>
      <c r="BK49" s="285">
        <v>9.1946140118181807E-2</v>
      </c>
      <c r="BL49" s="285"/>
      <c r="BM49" s="285"/>
      <c r="BN49" s="285"/>
      <c r="BO49" s="285"/>
      <c r="BP49" s="285">
        <v>0.1021623779090909</v>
      </c>
      <c r="BQ49" s="285"/>
      <c r="BR49" s="285"/>
      <c r="BS49" s="285"/>
      <c r="BT49" s="285"/>
      <c r="BU49" s="285"/>
      <c r="BV49" s="285"/>
      <c r="BW49" s="285">
        <v>1.0216237790909091E-2</v>
      </c>
      <c r="BX49" s="285"/>
      <c r="BY49" s="285"/>
      <c r="BZ49" s="285"/>
      <c r="CA49" s="285"/>
      <c r="CB49" s="285"/>
      <c r="CC49" s="285">
        <v>0.22475723139999998</v>
      </c>
      <c r="CD49" s="285"/>
      <c r="CE49" s="285"/>
      <c r="CF49" s="285"/>
      <c r="CG49" s="285"/>
      <c r="CH49" s="285"/>
      <c r="CI49" s="285"/>
      <c r="CJ49" s="284">
        <v>0</v>
      </c>
      <c r="CK49" s="284"/>
      <c r="CL49" s="284"/>
      <c r="CM49" s="284"/>
      <c r="CN49" s="284"/>
      <c r="CO49" s="284">
        <v>0</v>
      </c>
      <c r="CP49" s="284"/>
      <c r="CQ49" s="284"/>
      <c r="CR49" s="284"/>
      <c r="CS49" s="284"/>
      <c r="CT49" s="284">
        <v>0</v>
      </c>
      <c r="CU49" s="284"/>
      <c r="CV49" s="284"/>
      <c r="CW49" s="284"/>
      <c r="CX49" s="284"/>
      <c r="CY49" s="284"/>
      <c r="CZ49" s="284"/>
      <c r="DA49" s="284">
        <v>0</v>
      </c>
      <c r="DB49" s="284"/>
      <c r="DC49" s="284"/>
      <c r="DD49" s="284"/>
      <c r="DE49" s="284"/>
      <c r="DF49" s="284"/>
      <c r="DG49" s="285" t="s">
        <v>201</v>
      </c>
      <c r="DH49" s="285"/>
      <c r="DI49" s="285"/>
      <c r="DJ49" s="285"/>
      <c r="DK49" s="285"/>
      <c r="DL49" s="285"/>
      <c r="DM49" s="285"/>
      <c r="DN49" s="285" t="s">
        <v>201</v>
      </c>
      <c r="DO49" s="285"/>
      <c r="DP49" s="285"/>
      <c r="DQ49" s="285"/>
      <c r="DR49" s="285"/>
      <c r="DS49" s="285"/>
      <c r="DT49" s="285"/>
      <c r="DU49" s="285" t="s">
        <v>201</v>
      </c>
      <c r="DV49" s="285"/>
      <c r="DW49" s="285"/>
      <c r="DX49" s="285"/>
      <c r="DY49" s="285"/>
      <c r="DZ49" s="285" t="s">
        <v>201</v>
      </c>
      <c r="EA49" s="285"/>
      <c r="EB49" s="285"/>
      <c r="EC49" s="285"/>
      <c r="ED49" s="285"/>
      <c r="EE49" s="285"/>
      <c r="EF49" s="285"/>
      <c r="EG49" s="285" t="s">
        <v>201</v>
      </c>
      <c r="EH49" s="285"/>
      <c r="EI49" s="285"/>
      <c r="EJ49" s="285"/>
      <c r="EK49" s="285"/>
      <c r="EL49" s="285"/>
      <c r="EM49" s="285"/>
      <c r="EN49" s="285">
        <v>0</v>
      </c>
      <c r="EO49" s="285"/>
      <c r="EP49" s="285"/>
      <c r="EQ49" s="285"/>
      <c r="ER49" s="285"/>
      <c r="ES49" s="285"/>
      <c r="ET49" s="285"/>
      <c r="EU49" s="285" t="s">
        <v>201</v>
      </c>
      <c r="EV49" s="285"/>
      <c r="EW49" s="285"/>
      <c r="EX49" s="285"/>
      <c r="EY49" s="285"/>
      <c r="EZ49" s="285"/>
      <c r="FA49" s="285"/>
      <c r="FB49" s="285"/>
      <c r="FC49" s="285" t="s">
        <v>201</v>
      </c>
      <c r="FD49" s="285"/>
      <c r="FE49" s="285"/>
      <c r="FF49" s="285"/>
      <c r="FG49" s="285"/>
      <c r="FH49" s="285" t="s">
        <v>201</v>
      </c>
      <c r="FI49" s="285"/>
      <c r="FJ49" s="285"/>
      <c r="FK49" s="285"/>
      <c r="FL49" s="285"/>
      <c r="FM49" s="285"/>
      <c r="FN49" s="285"/>
      <c r="FO49" s="285">
        <v>25</v>
      </c>
      <c r="FP49" s="285"/>
      <c r="FQ49" s="285"/>
      <c r="FR49" s="285"/>
      <c r="FS49" s="285"/>
      <c r="FT49" s="285"/>
      <c r="FU49" s="285"/>
      <c r="FV49" s="285" t="s">
        <v>204</v>
      </c>
      <c r="FW49" s="285"/>
      <c r="FX49" s="285"/>
      <c r="FY49" s="285"/>
      <c r="FZ49" s="285"/>
      <c r="GA49" s="285" t="s">
        <v>202</v>
      </c>
      <c r="GB49" s="285"/>
      <c r="GC49" s="285"/>
      <c r="GD49" s="285"/>
      <c r="GE49" s="285"/>
      <c r="GF49" s="285">
        <v>0.05</v>
      </c>
      <c r="GG49" s="285"/>
      <c r="GH49" s="285"/>
      <c r="GI49" s="285"/>
      <c r="GJ49" s="285"/>
      <c r="GK49" s="285"/>
      <c r="GL49" s="285" t="s">
        <v>201</v>
      </c>
      <c r="GM49" s="285"/>
      <c r="GN49" s="285"/>
      <c r="GO49" s="285"/>
      <c r="GP49" s="285"/>
      <c r="GQ49" s="285"/>
      <c r="GR49" s="285"/>
      <c r="GS49" s="289"/>
    </row>
    <row r="50" spans="1:202" ht="22.5" hidden="1" outlineLevel="1" x14ac:dyDescent="0.2">
      <c r="A50" s="81"/>
      <c r="B50" s="83" t="s">
        <v>63</v>
      </c>
      <c r="C50" s="75">
        <v>0</v>
      </c>
      <c r="D50" s="285">
        <v>0</v>
      </c>
      <c r="E50" s="285"/>
      <c r="F50" s="285"/>
      <c r="G50" s="285"/>
      <c r="H50" s="285"/>
      <c r="I50" s="285">
        <v>0</v>
      </c>
      <c r="J50" s="285"/>
      <c r="K50" s="285"/>
      <c r="L50" s="285"/>
      <c r="M50" s="285"/>
      <c r="N50" s="285">
        <v>0</v>
      </c>
      <c r="O50" s="285"/>
      <c r="P50" s="285"/>
      <c r="Q50" s="285"/>
      <c r="R50" s="285"/>
      <c r="S50" s="285"/>
      <c r="T50" s="285"/>
      <c r="U50" s="285">
        <v>0</v>
      </c>
      <c r="V50" s="285"/>
      <c r="W50" s="285"/>
      <c r="X50" s="285"/>
      <c r="Y50" s="285"/>
      <c r="Z50" s="285"/>
      <c r="AA50" s="72">
        <v>1.3365823655999998</v>
      </c>
      <c r="AB50" s="285">
        <v>0.12150748778181815</v>
      </c>
      <c r="AC50" s="285"/>
      <c r="AD50" s="285"/>
      <c r="AE50" s="285"/>
      <c r="AF50" s="285"/>
      <c r="AG50" s="285">
        <v>0.5467836950181818</v>
      </c>
      <c r="AH50" s="285"/>
      <c r="AI50" s="285"/>
      <c r="AJ50" s="285"/>
      <c r="AK50" s="285"/>
      <c r="AL50" s="285">
        <v>0.60753743890909084</v>
      </c>
      <c r="AM50" s="285"/>
      <c r="AN50" s="285"/>
      <c r="AO50" s="285"/>
      <c r="AP50" s="285"/>
      <c r="AQ50" s="285"/>
      <c r="AR50" s="285"/>
      <c r="AS50" s="285">
        <v>6.075374389090904E-2</v>
      </c>
      <c r="AT50" s="285"/>
      <c r="AU50" s="285"/>
      <c r="AV50" s="285"/>
      <c r="AW50" s="285"/>
      <c r="AX50" s="285"/>
      <c r="AY50" s="285">
        <v>1.3365823655999998</v>
      </c>
      <c r="AZ50" s="285"/>
      <c r="BA50" s="285"/>
      <c r="BB50" s="285"/>
      <c r="BC50" s="285"/>
      <c r="BD50" s="285"/>
      <c r="BE50" s="285"/>
      <c r="BF50" s="285">
        <v>0.12150748778181815</v>
      </c>
      <c r="BG50" s="285"/>
      <c r="BH50" s="285"/>
      <c r="BI50" s="285"/>
      <c r="BJ50" s="285"/>
      <c r="BK50" s="285">
        <v>0.5467836950181818</v>
      </c>
      <c r="BL50" s="285"/>
      <c r="BM50" s="285"/>
      <c r="BN50" s="285"/>
      <c r="BO50" s="285"/>
      <c r="BP50" s="285">
        <v>0.60753743890909084</v>
      </c>
      <c r="BQ50" s="285"/>
      <c r="BR50" s="285"/>
      <c r="BS50" s="285"/>
      <c r="BT50" s="285"/>
      <c r="BU50" s="285"/>
      <c r="BV50" s="285"/>
      <c r="BW50" s="285">
        <v>6.075374389090904E-2</v>
      </c>
      <c r="BX50" s="285"/>
      <c r="BY50" s="285"/>
      <c r="BZ50" s="285"/>
      <c r="CA50" s="285"/>
      <c r="CB50" s="285"/>
      <c r="CC50" s="285">
        <v>1.3365823655999998</v>
      </c>
      <c r="CD50" s="285"/>
      <c r="CE50" s="285"/>
      <c r="CF50" s="285"/>
      <c r="CG50" s="285"/>
      <c r="CH50" s="285"/>
      <c r="CI50" s="285"/>
      <c r="CJ50" s="284">
        <v>0</v>
      </c>
      <c r="CK50" s="284"/>
      <c r="CL50" s="284"/>
      <c r="CM50" s="284"/>
      <c r="CN50" s="284"/>
      <c r="CO50" s="284">
        <v>0</v>
      </c>
      <c r="CP50" s="284"/>
      <c r="CQ50" s="284"/>
      <c r="CR50" s="284"/>
      <c r="CS50" s="284"/>
      <c r="CT50" s="284">
        <v>0</v>
      </c>
      <c r="CU50" s="284"/>
      <c r="CV50" s="284"/>
      <c r="CW50" s="284"/>
      <c r="CX50" s="284"/>
      <c r="CY50" s="284"/>
      <c r="CZ50" s="284"/>
      <c r="DA50" s="284">
        <v>0</v>
      </c>
      <c r="DB50" s="284"/>
      <c r="DC50" s="284"/>
      <c r="DD50" s="284"/>
      <c r="DE50" s="284"/>
      <c r="DF50" s="284"/>
      <c r="DG50" s="285" t="s">
        <v>201</v>
      </c>
      <c r="DH50" s="285"/>
      <c r="DI50" s="285"/>
      <c r="DJ50" s="285"/>
      <c r="DK50" s="285"/>
      <c r="DL50" s="285"/>
      <c r="DM50" s="285"/>
      <c r="DN50" s="285" t="s">
        <v>201</v>
      </c>
      <c r="DO50" s="285"/>
      <c r="DP50" s="285"/>
      <c r="DQ50" s="285"/>
      <c r="DR50" s="285"/>
      <c r="DS50" s="285"/>
      <c r="DT50" s="285"/>
      <c r="DU50" s="285" t="s">
        <v>201</v>
      </c>
      <c r="DV50" s="285"/>
      <c r="DW50" s="285"/>
      <c r="DX50" s="285"/>
      <c r="DY50" s="285"/>
      <c r="DZ50" s="285" t="s">
        <v>201</v>
      </c>
      <c r="EA50" s="285"/>
      <c r="EB50" s="285"/>
      <c r="EC50" s="285"/>
      <c r="ED50" s="285"/>
      <c r="EE50" s="285"/>
      <c r="EF50" s="285"/>
      <c r="EG50" s="285" t="s">
        <v>201</v>
      </c>
      <c r="EH50" s="285"/>
      <c r="EI50" s="285"/>
      <c r="EJ50" s="285"/>
      <c r="EK50" s="285"/>
      <c r="EL50" s="285"/>
      <c r="EM50" s="285"/>
      <c r="EN50" s="309" t="s">
        <v>242</v>
      </c>
      <c r="EO50" s="310"/>
      <c r="EP50" s="310"/>
      <c r="EQ50" s="310"/>
      <c r="ER50" s="310"/>
      <c r="ES50" s="310"/>
      <c r="ET50" s="311"/>
      <c r="EU50" s="285"/>
      <c r="EV50" s="285"/>
      <c r="EW50" s="285"/>
      <c r="EX50" s="285"/>
      <c r="EY50" s="285"/>
      <c r="EZ50" s="285"/>
      <c r="FA50" s="285"/>
      <c r="FB50" s="285"/>
      <c r="FC50" s="285" t="s">
        <v>201</v>
      </c>
      <c r="FD50" s="285"/>
      <c r="FE50" s="285"/>
      <c r="FF50" s="285"/>
      <c r="FG50" s="285"/>
      <c r="FH50" s="285" t="s">
        <v>201</v>
      </c>
      <c r="FI50" s="285"/>
      <c r="FJ50" s="285"/>
      <c r="FK50" s="285"/>
      <c r="FL50" s="285"/>
      <c r="FM50" s="285"/>
      <c r="FN50" s="285"/>
      <c r="FO50" s="285">
        <v>25</v>
      </c>
      <c r="FP50" s="285"/>
      <c r="FQ50" s="285"/>
      <c r="FR50" s="285"/>
      <c r="FS50" s="285"/>
      <c r="FT50" s="285"/>
      <c r="FU50" s="285"/>
      <c r="FV50" s="285" t="s">
        <v>204</v>
      </c>
      <c r="FW50" s="285"/>
      <c r="FX50" s="285"/>
      <c r="FY50" s="285"/>
      <c r="FZ50" s="285"/>
      <c r="GA50" s="285" t="s">
        <v>202</v>
      </c>
      <c r="GB50" s="285"/>
      <c r="GC50" s="285"/>
      <c r="GD50" s="285"/>
      <c r="GE50" s="285"/>
      <c r="GF50" s="285">
        <v>2.35</v>
      </c>
      <c r="GG50" s="285"/>
      <c r="GH50" s="285"/>
      <c r="GI50" s="285"/>
      <c r="GJ50" s="285"/>
      <c r="GK50" s="285"/>
      <c r="GL50" s="285" t="s">
        <v>201</v>
      </c>
      <c r="GM50" s="285"/>
      <c r="GN50" s="285"/>
      <c r="GO50" s="285"/>
      <c r="GP50" s="285"/>
      <c r="GQ50" s="285"/>
      <c r="GR50" s="285"/>
      <c r="GS50" s="289"/>
    </row>
    <row r="51" spans="1:202" s="77" customFormat="1" collapsed="1" x14ac:dyDescent="0.2">
      <c r="A51" s="73" t="s">
        <v>64</v>
      </c>
      <c r="B51" s="80" t="s">
        <v>65</v>
      </c>
      <c r="C51" s="75">
        <v>5.31</v>
      </c>
      <c r="D51" s="284">
        <v>0.48272727272727267</v>
      </c>
      <c r="E51" s="284"/>
      <c r="F51" s="284"/>
      <c r="G51" s="284"/>
      <c r="H51" s="284"/>
      <c r="I51" s="284">
        <v>2.1722727272727274</v>
      </c>
      <c r="J51" s="284"/>
      <c r="K51" s="284"/>
      <c r="L51" s="284"/>
      <c r="M51" s="284"/>
      <c r="N51" s="284">
        <v>2.4136363636363636</v>
      </c>
      <c r="O51" s="284"/>
      <c r="P51" s="284"/>
      <c r="Q51" s="284"/>
      <c r="R51" s="284"/>
      <c r="S51" s="284"/>
      <c r="T51" s="284"/>
      <c r="U51" s="284">
        <v>0.24136363636363622</v>
      </c>
      <c r="V51" s="284"/>
      <c r="W51" s="284"/>
      <c r="X51" s="284"/>
      <c r="Y51" s="284"/>
      <c r="Z51" s="284"/>
      <c r="AA51" s="75">
        <v>0.58469805939999986</v>
      </c>
      <c r="AB51" s="284">
        <v>5.3154369036363627E-2</v>
      </c>
      <c r="AC51" s="284"/>
      <c r="AD51" s="284"/>
      <c r="AE51" s="284"/>
      <c r="AF51" s="284"/>
      <c r="AG51" s="284">
        <v>0.23919466066363632</v>
      </c>
      <c r="AH51" s="284"/>
      <c r="AI51" s="284"/>
      <c r="AJ51" s="284"/>
      <c r="AK51" s="284"/>
      <c r="AL51" s="284">
        <v>0.26577184518181812</v>
      </c>
      <c r="AM51" s="284"/>
      <c r="AN51" s="284"/>
      <c r="AO51" s="284"/>
      <c r="AP51" s="284"/>
      <c r="AQ51" s="284"/>
      <c r="AR51" s="284"/>
      <c r="AS51" s="284">
        <v>2.6577184518181807E-2</v>
      </c>
      <c r="AT51" s="284"/>
      <c r="AU51" s="284"/>
      <c r="AV51" s="284"/>
      <c r="AW51" s="284"/>
      <c r="AX51" s="284"/>
      <c r="AY51" s="284">
        <v>-4.7253019405999996</v>
      </c>
      <c r="AZ51" s="284"/>
      <c r="BA51" s="284"/>
      <c r="BB51" s="284"/>
      <c r="BC51" s="284"/>
      <c r="BD51" s="284"/>
      <c r="BE51" s="284"/>
      <c r="BF51" s="284">
        <v>-0.42957290369090906</v>
      </c>
      <c r="BG51" s="284"/>
      <c r="BH51" s="284"/>
      <c r="BI51" s="284"/>
      <c r="BJ51" s="284"/>
      <c r="BK51" s="284">
        <v>-1.933078066609091</v>
      </c>
      <c r="BL51" s="284"/>
      <c r="BM51" s="284"/>
      <c r="BN51" s="284"/>
      <c r="BO51" s="284"/>
      <c r="BP51" s="284">
        <v>-2.1478645184545453</v>
      </c>
      <c r="BQ51" s="284"/>
      <c r="BR51" s="284"/>
      <c r="BS51" s="284"/>
      <c r="BT51" s="284"/>
      <c r="BU51" s="284"/>
      <c r="BV51" s="284"/>
      <c r="BW51" s="284">
        <v>-0.21478645184545442</v>
      </c>
      <c r="BX51" s="284"/>
      <c r="BY51" s="284"/>
      <c r="BZ51" s="284"/>
      <c r="CA51" s="284"/>
      <c r="CB51" s="284"/>
      <c r="CC51" s="284">
        <v>0.58469805939999986</v>
      </c>
      <c r="CD51" s="284"/>
      <c r="CE51" s="284"/>
      <c r="CF51" s="284"/>
      <c r="CG51" s="284"/>
      <c r="CH51" s="284"/>
      <c r="CI51" s="284"/>
      <c r="CJ51" s="284">
        <v>0</v>
      </c>
      <c r="CK51" s="284"/>
      <c r="CL51" s="284"/>
      <c r="CM51" s="284"/>
      <c r="CN51" s="284"/>
      <c r="CO51" s="284">
        <v>0</v>
      </c>
      <c r="CP51" s="284"/>
      <c r="CQ51" s="284"/>
      <c r="CR51" s="284"/>
      <c r="CS51" s="284"/>
      <c r="CT51" s="284">
        <v>0</v>
      </c>
      <c r="CU51" s="284"/>
      <c r="CV51" s="284"/>
      <c r="CW51" s="284"/>
      <c r="CX51" s="284"/>
      <c r="CY51" s="284"/>
      <c r="CZ51" s="284"/>
      <c r="DA51" s="284">
        <v>0</v>
      </c>
      <c r="DB51" s="284"/>
      <c r="DC51" s="284"/>
      <c r="DD51" s="284"/>
      <c r="DE51" s="284"/>
      <c r="DF51" s="284"/>
      <c r="DG51" s="284" t="s">
        <v>201</v>
      </c>
      <c r="DH51" s="284"/>
      <c r="DI51" s="284"/>
      <c r="DJ51" s="284"/>
      <c r="DK51" s="284"/>
      <c r="DL51" s="284"/>
      <c r="DM51" s="284"/>
      <c r="DN51" s="284" t="s">
        <v>201</v>
      </c>
      <c r="DO51" s="284"/>
      <c r="DP51" s="284"/>
      <c r="DQ51" s="284"/>
      <c r="DR51" s="284"/>
      <c r="DS51" s="284"/>
      <c r="DT51" s="284"/>
      <c r="DU51" s="284" t="s">
        <v>201</v>
      </c>
      <c r="DV51" s="284"/>
      <c r="DW51" s="284"/>
      <c r="DX51" s="284"/>
      <c r="DY51" s="284"/>
      <c r="DZ51" s="284" t="s">
        <v>201</v>
      </c>
      <c r="EA51" s="284"/>
      <c r="EB51" s="284"/>
      <c r="EC51" s="284"/>
      <c r="ED51" s="284"/>
      <c r="EE51" s="284"/>
      <c r="EF51" s="284"/>
      <c r="EG51" s="284" t="s">
        <v>201</v>
      </c>
      <c r="EH51" s="284"/>
      <c r="EI51" s="284"/>
      <c r="EJ51" s="284"/>
      <c r="EK51" s="284"/>
      <c r="EL51" s="284"/>
      <c r="EM51" s="284"/>
      <c r="EN51" s="312" t="s">
        <v>201</v>
      </c>
      <c r="EO51" s="313"/>
      <c r="EP51" s="313"/>
      <c r="EQ51" s="313"/>
      <c r="ER51" s="313"/>
      <c r="ES51" s="313"/>
      <c r="ET51" s="314"/>
      <c r="EU51" s="284" t="s">
        <v>201</v>
      </c>
      <c r="EV51" s="284"/>
      <c r="EW51" s="284"/>
      <c r="EX51" s="284"/>
      <c r="EY51" s="284"/>
      <c r="EZ51" s="284"/>
      <c r="FA51" s="284"/>
      <c r="FB51" s="284"/>
      <c r="FC51" s="284" t="s">
        <v>201</v>
      </c>
      <c r="FD51" s="284"/>
      <c r="FE51" s="284"/>
      <c r="FF51" s="284"/>
      <c r="FG51" s="284"/>
      <c r="FH51" s="284" t="s">
        <v>201</v>
      </c>
      <c r="FI51" s="284"/>
      <c r="FJ51" s="284"/>
      <c r="FK51" s="284"/>
      <c r="FL51" s="284"/>
      <c r="FM51" s="284"/>
      <c r="FN51" s="284"/>
      <c r="FO51" s="284" t="s">
        <v>201</v>
      </c>
      <c r="FP51" s="284"/>
      <c r="FQ51" s="284"/>
      <c r="FR51" s="284"/>
      <c r="FS51" s="284"/>
      <c r="FT51" s="284"/>
      <c r="FU51" s="284"/>
      <c r="FV51" s="284" t="s">
        <v>201</v>
      </c>
      <c r="FW51" s="284"/>
      <c r="FX51" s="284"/>
      <c r="FY51" s="284"/>
      <c r="FZ51" s="284"/>
      <c r="GA51" s="284" t="s">
        <v>201</v>
      </c>
      <c r="GB51" s="284"/>
      <c r="GC51" s="284"/>
      <c r="GD51" s="284"/>
      <c r="GE51" s="284"/>
      <c r="GF51" s="284" t="s">
        <v>201</v>
      </c>
      <c r="GG51" s="284"/>
      <c r="GH51" s="284"/>
      <c r="GI51" s="284"/>
      <c r="GJ51" s="284"/>
      <c r="GK51" s="284"/>
      <c r="GL51" s="284" t="s">
        <v>201</v>
      </c>
      <c r="GM51" s="284"/>
      <c r="GN51" s="284"/>
      <c r="GO51" s="284"/>
      <c r="GP51" s="284"/>
      <c r="GQ51" s="284"/>
      <c r="GR51" s="284"/>
      <c r="GS51" s="306"/>
      <c r="GT51" s="76"/>
    </row>
    <row r="52" spans="1:202" ht="11.25" hidden="1" outlineLevel="1" x14ac:dyDescent="0.2">
      <c r="A52" s="81"/>
      <c r="B52" s="83" t="s">
        <v>66</v>
      </c>
      <c r="C52" s="75">
        <v>5.31</v>
      </c>
      <c r="D52" s="285">
        <v>0.48272727272727267</v>
      </c>
      <c r="E52" s="285"/>
      <c r="F52" s="285"/>
      <c r="G52" s="285"/>
      <c r="H52" s="285"/>
      <c r="I52" s="285">
        <v>2.1722727272727274</v>
      </c>
      <c r="J52" s="285"/>
      <c r="K52" s="285"/>
      <c r="L52" s="285"/>
      <c r="M52" s="285"/>
      <c r="N52" s="285">
        <v>2.4136363636363636</v>
      </c>
      <c r="O52" s="285"/>
      <c r="P52" s="285"/>
      <c r="Q52" s="285"/>
      <c r="R52" s="285"/>
      <c r="S52" s="285"/>
      <c r="T52" s="285"/>
      <c r="U52" s="285">
        <v>0.24136363636363622</v>
      </c>
      <c r="V52" s="285"/>
      <c r="W52" s="285"/>
      <c r="X52" s="285"/>
      <c r="Y52" s="285"/>
      <c r="Z52" s="285"/>
      <c r="AA52" s="72">
        <v>0</v>
      </c>
      <c r="AB52" s="285">
        <v>0</v>
      </c>
      <c r="AC52" s="285"/>
      <c r="AD52" s="285"/>
      <c r="AE52" s="285"/>
      <c r="AF52" s="285"/>
      <c r="AG52" s="285">
        <v>0</v>
      </c>
      <c r="AH52" s="285"/>
      <c r="AI52" s="285"/>
      <c r="AJ52" s="285"/>
      <c r="AK52" s="285"/>
      <c r="AL52" s="285">
        <v>0</v>
      </c>
      <c r="AM52" s="285"/>
      <c r="AN52" s="285"/>
      <c r="AO52" s="285"/>
      <c r="AP52" s="285"/>
      <c r="AQ52" s="285"/>
      <c r="AR52" s="285"/>
      <c r="AS52" s="285">
        <v>0</v>
      </c>
      <c r="AT52" s="285"/>
      <c r="AU52" s="285"/>
      <c r="AV52" s="285"/>
      <c r="AW52" s="285"/>
      <c r="AX52" s="285"/>
      <c r="AY52" s="285">
        <v>-5.31</v>
      </c>
      <c r="AZ52" s="285"/>
      <c r="BA52" s="285"/>
      <c r="BB52" s="285"/>
      <c r="BC52" s="285"/>
      <c r="BD52" s="285"/>
      <c r="BE52" s="285"/>
      <c r="BF52" s="285">
        <v>-0.48272727272727267</v>
      </c>
      <c r="BG52" s="285"/>
      <c r="BH52" s="285"/>
      <c r="BI52" s="285"/>
      <c r="BJ52" s="285"/>
      <c r="BK52" s="285">
        <v>-2.1722727272727274</v>
      </c>
      <c r="BL52" s="285"/>
      <c r="BM52" s="285"/>
      <c r="BN52" s="285"/>
      <c r="BO52" s="285"/>
      <c r="BP52" s="285">
        <v>-2.4136363636363636</v>
      </c>
      <c r="BQ52" s="285"/>
      <c r="BR52" s="285"/>
      <c r="BS52" s="285"/>
      <c r="BT52" s="285"/>
      <c r="BU52" s="285"/>
      <c r="BV52" s="285"/>
      <c r="BW52" s="285">
        <v>-0.24136363636363622</v>
      </c>
      <c r="BX52" s="285"/>
      <c r="BY52" s="285"/>
      <c r="BZ52" s="285"/>
      <c r="CA52" s="285"/>
      <c r="CB52" s="285"/>
      <c r="CC52" s="285">
        <v>0</v>
      </c>
      <c r="CD52" s="285"/>
      <c r="CE52" s="285"/>
      <c r="CF52" s="285"/>
      <c r="CG52" s="285"/>
      <c r="CH52" s="285"/>
      <c r="CI52" s="285"/>
      <c r="CJ52" s="284">
        <v>0</v>
      </c>
      <c r="CK52" s="284"/>
      <c r="CL52" s="284"/>
      <c r="CM52" s="284"/>
      <c r="CN52" s="284"/>
      <c r="CO52" s="284">
        <v>0</v>
      </c>
      <c r="CP52" s="284"/>
      <c r="CQ52" s="284"/>
      <c r="CR52" s="284"/>
      <c r="CS52" s="284"/>
      <c r="CT52" s="284">
        <v>0</v>
      </c>
      <c r="CU52" s="284"/>
      <c r="CV52" s="284"/>
      <c r="CW52" s="284"/>
      <c r="CX52" s="284"/>
      <c r="CY52" s="284"/>
      <c r="CZ52" s="284"/>
      <c r="DA52" s="284">
        <v>0</v>
      </c>
      <c r="DB52" s="284"/>
      <c r="DC52" s="284"/>
      <c r="DD52" s="284"/>
      <c r="DE52" s="284"/>
      <c r="DF52" s="284"/>
      <c r="DG52" s="285" t="s">
        <v>201</v>
      </c>
      <c r="DH52" s="285"/>
      <c r="DI52" s="285"/>
      <c r="DJ52" s="285"/>
      <c r="DK52" s="285"/>
      <c r="DL52" s="285"/>
      <c r="DM52" s="285"/>
      <c r="DN52" s="285" t="s">
        <v>201</v>
      </c>
      <c r="DO52" s="285"/>
      <c r="DP52" s="285"/>
      <c r="DQ52" s="285"/>
      <c r="DR52" s="285"/>
      <c r="DS52" s="285"/>
      <c r="DT52" s="285"/>
      <c r="DU52" s="285" t="s">
        <v>201</v>
      </c>
      <c r="DV52" s="285"/>
      <c r="DW52" s="285"/>
      <c r="DX52" s="285"/>
      <c r="DY52" s="285"/>
      <c r="DZ52" s="285" t="s">
        <v>201</v>
      </c>
      <c r="EA52" s="285"/>
      <c r="EB52" s="285"/>
      <c r="EC52" s="285"/>
      <c r="ED52" s="285"/>
      <c r="EE52" s="285"/>
      <c r="EF52" s="285"/>
      <c r="EG52" s="285" t="s">
        <v>201</v>
      </c>
      <c r="EH52" s="285"/>
      <c r="EI52" s="285"/>
      <c r="EJ52" s="285"/>
      <c r="EK52" s="285"/>
      <c r="EL52" s="285"/>
      <c r="EM52" s="285"/>
      <c r="EN52" s="309" t="s">
        <v>201</v>
      </c>
      <c r="EO52" s="310"/>
      <c r="EP52" s="310"/>
      <c r="EQ52" s="310"/>
      <c r="ER52" s="310"/>
      <c r="ES52" s="310"/>
      <c r="ET52" s="311"/>
      <c r="EU52" s="285" t="s">
        <v>201</v>
      </c>
      <c r="EV52" s="285"/>
      <c r="EW52" s="285"/>
      <c r="EX52" s="285"/>
      <c r="EY52" s="285"/>
      <c r="EZ52" s="285"/>
      <c r="FA52" s="285"/>
      <c r="FB52" s="285"/>
      <c r="FC52" s="285" t="s">
        <v>201</v>
      </c>
      <c r="FD52" s="285"/>
      <c r="FE52" s="285"/>
      <c r="FF52" s="285"/>
      <c r="FG52" s="285"/>
      <c r="FH52" s="285" t="s">
        <v>201</v>
      </c>
      <c r="FI52" s="285"/>
      <c r="FJ52" s="285"/>
      <c r="FK52" s="285"/>
      <c r="FL52" s="285"/>
      <c r="FM52" s="285"/>
      <c r="FN52" s="285"/>
      <c r="FO52" s="285" t="s">
        <v>201</v>
      </c>
      <c r="FP52" s="285"/>
      <c r="FQ52" s="285"/>
      <c r="FR52" s="285"/>
      <c r="FS52" s="285"/>
      <c r="FT52" s="285"/>
      <c r="FU52" s="285"/>
      <c r="FV52" s="285" t="s">
        <v>201</v>
      </c>
      <c r="FW52" s="285"/>
      <c r="FX52" s="285"/>
      <c r="FY52" s="285"/>
      <c r="FZ52" s="285"/>
      <c r="GA52" s="285" t="s">
        <v>201</v>
      </c>
      <c r="GB52" s="285"/>
      <c r="GC52" s="285"/>
      <c r="GD52" s="285"/>
      <c r="GE52" s="285"/>
      <c r="GF52" s="285" t="s">
        <v>201</v>
      </c>
      <c r="GG52" s="285"/>
      <c r="GH52" s="285"/>
      <c r="GI52" s="285"/>
      <c r="GJ52" s="285"/>
      <c r="GK52" s="285"/>
      <c r="GL52" s="285" t="s">
        <v>201</v>
      </c>
      <c r="GM52" s="285"/>
      <c r="GN52" s="285"/>
      <c r="GO52" s="285"/>
      <c r="GP52" s="285"/>
      <c r="GQ52" s="285"/>
      <c r="GR52" s="285"/>
      <c r="GS52" s="289"/>
    </row>
    <row r="53" spans="1:202" ht="11.25" hidden="1" outlineLevel="1" x14ac:dyDescent="0.2">
      <c r="A53" s="81"/>
      <c r="B53" s="83" t="s">
        <v>67</v>
      </c>
      <c r="C53" s="75">
        <v>0</v>
      </c>
      <c r="D53" s="285">
        <v>0</v>
      </c>
      <c r="E53" s="285"/>
      <c r="F53" s="285"/>
      <c r="G53" s="285"/>
      <c r="H53" s="285"/>
      <c r="I53" s="285">
        <v>0</v>
      </c>
      <c r="J53" s="285"/>
      <c r="K53" s="285"/>
      <c r="L53" s="285"/>
      <c r="M53" s="285"/>
      <c r="N53" s="285">
        <v>0</v>
      </c>
      <c r="O53" s="285"/>
      <c r="P53" s="285"/>
      <c r="Q53" s="285"/>
      <c r="R53" s="285"/>
      <c r="S53" s="285"/>
      <c r="T53" s="285"/>
      <c r="U53" s="285">
        <v>0</v>
      </c>
      <c r="V53" s="285"/>
      <c r="W53" s="285"/>
      <c r="X53" s="285"/>
      <c r="Y53" s="285"/>
      <c r="Z53" s="285"/>
      <c r="AA53" s="72">
        <v>0.58469805939999986</v>
      </c>
      <c r="AB53" s="285">
        <v>5.3154369036363627E-2</v>
      </c>
      <c r="AC53" s="285"/>
      <c r="AD53" s="285"/>
      <c r="AE53" s="285"/>
      <c r="AF53" s="285"/>
      <c r="AG53" s="285">
        <v>0.23919466066363632</v>
      </c>
      <c r="AH53" s="285"/>
      <c r="AI53" s="285"/>
      <c r="AJ53" s="285"/>
      <c r="AK53" s="285"/>
      <c r="AL53" s="285">
        <v>0.26577184518181812</v>
      </c>
      <c r="AM53" s="285"/>
      <c r="AN53" s="285"/>
      <c r="AO53" s="285"/>
      <c r="AP53" s="285"/>
      <c r="AQ53" s="285"/>
      <c r="AR53" s="285"/>
      <c r="AS53" s="285">
        <v>2.6577184518181807E-2</v>
      </c>
      <c r="AT53" s="285"/>
      <c r="AU53" s="285"/>
      <c r="AV53" s="285"/>
      <c r="AW53" s="285"/>
      <c r="AX53" s="285"/>
      <c r="AY53" s="285">
        <v>0.58469805939999986</v>
      </c>
      <c r="AZ53" s="285"/>
      <c r="BA53" s="285"/>
      <c r="BB53" s="285"/>
      <c r="BC53" s="285"/>
      <c r="BD53" s="285"/>
      <c r="BE53" s="285"/>
      <c r="BF53" s="285">
        <v>5.3154369036363627E-2</v>
      </c>
      <c r="BG53" s="285"/>
      <c r="BH53" s="285"/>
      <c r="BI53" s="285"/>
      <c r="BJ53" s="285"/>
      <c r="BK53" s="285">
        <v>0.23919466066363632</v>
      </c>
      <c r="BL53" s="285"/>
      <c r="BM53" s="285"/>
      <c r="BN53" s="285"/>
      <c r="BO53" s="285"/>
      <c r="BP53" s="285">
        <v>0.26577184518181812</v>
      </c>
      <c r="BQ53" s="285"/>
      <c r="BR53" s="285"/>
      <c r="BS53" s="285"/>
      <c r="BT53" s="285"/>
      <c r="BU53" s="285"/>
      <c r="BV53" s="285"/>
      <c r="BW53" s="285">
        <v>2.6577184518181807E-2</v>
      </c>
      <c r="BX53" s="285"/>
      <c r="BY53" s="285"/>
      <c r="BZ53" s="285"/>
      <c r="CA53" s="285"/>
      <c r="CB53" s="285"/>
      <c r="CC53" s="285">
        <v>0.58469805939999986</v>
      </c>
      <c r="CD53" s="285"/>
      <c r="CE53" s="285"/>
      <c r="CF53" s="285"/>
      <c r="CG53" s="285"/>
      <c r="CH53" s="285"/>
      <c r="CI53" s="285"/>
      <c r="CJ53" s="284">
        <v>0</v>
      </c>
      <c r="CK53" s="284"/>
      <c r="CL53" s="284"/>
      <c r="CM53" s="284"/>
      <c r="CN53" s="284"/>
      <c r="CO53" s="284">
        <v>0</v>
      </c>
      <c r="CP53" s="284"/>
      <c r="CQ53" s="284"/>
      <c r="CR53" s="284"/>
      <c r="CS53" s="284"/>
      <c r="CT53" s="284">
        <v>0</v>
      </c>
      <c r="CU53" s="284"/>
      <c r="CV53" s="284"/>
      <c r="CW53" s="284"/>
      <c r="CX53" s="284"/>
      <c r="CY53" s="284"/>
      <c r="CZ53" s="284"/>
      <c r="DA53" s="284">
        <v>0</v>
      </c>
      <c r="DB53" s="284"/>
      <c r="DC53" s="284"/>
      <c r="DD53" s="284"/>
      <c r="DE53" s="284"/>
      <c r="DF53" s="284"/>
      <c r="DG53" s="285" t="s">
        <v>201</v>
      </c>
      <c r="DH53" s="285"/>
      <c r="DI53" s="285"/>
      <c r="DJ53" s="285"/>
      <c r="DK53" s="285"/>
      <c r="DL53" s="285"/>
      <c r="DM53" s="285"/>
      <c r="DN53" s="285" t="s">
        <v>201</v>
      </c>
      <c r="DO53" s="285"/>
      <c r="DP53" s="285"/>
      <c r="DQ53" s="285"/>
      <c r="DR53" s="285"/>
      <c r="DS53" s="285"/>
      <c r="DT53" s="285"/>
      <c r="DU53" s="285" t="s">
        <v>201</v>
      </c>
      <c r="DV53" s="285"/>
      <c r="DW53" s="285"/>
      <c r="DX53" s="285"/>
      <c r="DY53" s="285"/>
      <c r="DZ53" s="285" t="s">
        <v>201</v>
      </c>
      <c r="EA53" s="285"/>
      <c r="EB53" s="285"/>
      <c r="EC53" s="285"/>
      <c r="ED53" s="285"/>
      <c r="EE53" s="285"/>
      <c r="EF53" s="285"/>
      <c r="EG53" s="285" t="s">
        <v>201</v>
      </c>
      <c r="EH53" s="285"/>
      <c r="EI53" s="285"/>
      <c r="EJ53" s="285"/>
      <c r="EK53" s="285"/>
      <c r="EL53" s="285"/>
      <c r="EM53" s="285"/>
      <c r="EN53" s="309"/>
      <c r="EO53" s="310"/>
      <c r="EP53" s="310"/>
      <c r="EQ53" s="310"/>
      <c r="ER53" s="310"/>
      <c r="ES53" s="310"/>
      <c r="ET53" s="311"/>
      <c r="EU53" s="285" t="s">
        <v>201</v>
      </c>
      <c r="EV53" s="285"/>
      <c r="EW53" s="285"/>
      <c r="EX53" s="285"/>
      <c r="EY53" s="285"/>
      <c r="EZ53" s="285"/>
      <c r="FA53" s="285"/>
      <c r="FB53" s="285"/>
      <c r="FC53" s="285" t="s">
        <v>201</v>
      </c>
      <c r="FD53" s="285"/>
      <c r="FE53" s="285"/>
      <c r="FF53" s="285"/>
      <c r="FG53" s="285"/>
      <c r="FH53" s="285" t="s">
        <v>201</v>
      </c>
      <c r="FI53" s="285"/>
      <c r="FJ53" s="285"/>
      <c r="FK53" s="285"/>
      <c r="FL53" s="285"/>
      <c r="FM53" s="285"/>
      <c r="FN53" s="285"/>
      <c r="FO53" s="285">
        <v>25</v>
      </c>
      <c r="FP53" s="285"/>
      <c r="FQ53" s="285"/>
      <c r="FR53" s="285"/>
      <c r="FS53" s="285"/>
      <c r="FT53" s="285"/>
      <c r="FU53" s="285"/>
      <c r="FV53" s="285" t="s">
        <v>204</v>
      </c>
      <c r="FW53" s="285"/>
      <c r="FX53" s="285"/>
      <c r="FY53" s="285"/>
      <c r="FZ53" s="285"/>
      <c r="GA53" s="285" t="s">
        <v>203</v>
      </c>
      <c r="GB53" s="285"/>
      <c r="GC53" s="285"/>
      <c r="GD53" s="285"/>
      <c r="GE53" s="285"/>
      <c r="GF53" s="285">
        <v>0.23</v>
      </c>
      <c r="GG53" s="285"/>
      <c r="GH53" s="285"/>
      <c r="GI53" s="285"/>
      <c r="GJ53" s="285"/>
      <c r="GK53" s="285"/>
      <c r="GL53" s="285" t="s">
        <v>201</v>
      </c>
      <c r="GM53" s="285"/>
      <c r="GN53" s="285"/>
      <c r="GO53" s="285"/>
      <c r="GP53" s="285"/>
      <c r="GQ53" s="285"/>
      <c r="GR53" s="285"/>
      <c r="GS53" s="289"/>
    </row>
    <row r="54" spans="1:202" s="77" customFormat="1" collapsed="1" x14ac:dyDescent="0.2">
      <c r="A54" s="73" t="s">
        <v>68</v>
      </c>
      <c r="B54" s="80" t="s">
        <v>69</v>
      </c>
      <c r="C54" s="75">
        <v>41.181999999999995</v>
      </c>
      <c r="D54" s="284">
        <v>3.743818181818181</v>
      </c>
      <c r="E54" s="284"/>
      <c r="F54" s="284"/>
      <c r="G54" s="284"/>
      <c r="H54" s="284"/>
      <c r="I54" s="284">
        <v>16.84718181818182</v>
      </c>
      <c r="J54" s="284"/>
      <c r="K54" s="284"/>
      <c r="L54" s="284"/>
      <c r="M54" s="284"/>
      <c r="N54" s="284">
        <v>18.719090909090909</v>
      </c>
      <c r="O54" s="284"/>
      <c r="P54" s="284"/>
      <c r="Q54" s="284"/>
      <c r="R54" s="284"/>
      <c r="S54" s="284"/>
      <c r="T54" s="284"/>
      <c r="U54" s="284">
        <v>1.8719090909090887</v>
      </c>
      <c r="V54" s="284"/>
      <c r="W54" s="284"/>
      <c r="X54" s="284"/>
      <c r="Y54" s="284"/>
      <c r="Z54" s="284"/>
      <c r="AA54" s="75">
        <v>0</v>
      </c>
      <c r="AB54" s="284">
        <v>0</v>
      </c>
      <c r="AC54" s="284"/>
      <c r="AD54" s="284"/>
      <c r="AE54" s="284"/>
      <c r="AF54" s="284"/>
      <c r="AG54" s="284">
        <v>0</v>
      </c>
      <c r="AH54" s="284"/>
      <c r="AI54" s="284"/>
      <c r="AJ54" s="284"/>
      <c r="AK54" s="284"/>
      <c r="AL54" s="284">
        <v>0</v>
      </c>
      <c r="AM54" s="284"/>
      <c r="AN54" s="284"/>
      <c r="AO54" s="284"/>
      <c r="AP54" s="284"/>
      <c r="AQ54" s="284"/>
      <c r="AR54" s="284"/>
      <c r="AS54" s="284">
        <v>0</v>
      </c>
      <c r="AT54" s="284"/>
      <c r="AU54" s="284"/>
      <c r="AV54" s="284"/>
      <c r="AW54" s="284"/>
      <c r="AX54" s="284"/>
      <c r="AY54" s="284">
        <v>-41.181999999999995</v>
      </c>
      <c r="AZ54" s="284"/>
      <c r="BA54" s="284"/>
      <c r="BB54" s="284"/>
      <c r="BC54" s="284"/>
      <c r="BD54" s="284"/>
      <c r="BE54" s="284"/>
      <c r="BF54" s="284">
        <v>-3.743818181818181</v>
      </c>
      <c r="BG54" s="284"/>
      <c r="BH54" s="284"/>
      <c r="BI54" s="284"/>
      <c r="BJ54" s="284"/>
      <c r="BK54" s="284">
        <v>-16.84718181818182</v>
      </c>
      <c r="BL54" s="284"/>
      <c r="BM54" s="284"/>
      <c r="BN54" s="284"/>
      <c r="BO54" s="284"/>
      <c r="BP54" s="284">
        <v>-18.719090909090909</v>
      </c>
      <c r="BQ54" s="284"/>
      <c r="BR54" s="284"/>
      <c r="BS54" s="284"/>
      <c r="BT54" s="284"/>
      <c r="BU54" s="284"/>
      <c r="BV54" s="284"/>
      <c r="BW54" s="284">
        <v>-1.8719090909090887</v>
      </c>
      <c r="BX54" s="284"/>
      <c r="BY54" s="284"/>
      <c r="BZ54" s="284"/>
      <c r="CA54" s="284"/>
      <c r="CB54" s="284"/>
      <c r="CC54" s="284">
        <v>0</v>
      </c>
      <c r="CD54" s="284"/>
      <c r="CE54" s="284"/>
      <c r="CF54" s="284"/>
      <c r="CG54" s="284"/>
      <c r="CH54" s="284"/>
      <c r="CI54" s="284"/>
      <c r="CJ54" s="284">
        <v>0</v>
      </c>
      <c r="CK54" s="284"/>
      <c r="CL54" s="284"/>
      <c r="CM54" s="284"/>
      <c r="CN54" s="284"/>
      <c r="CO54" s="284">
        <v>0</v>
      </c>
      <c r="CP54" s="284"/>
      <c r="CQ54" s="284"/>
      <c r="CR54" s="284"/>
      <c r="CS54" s="284"/>
      <c r="CT54" s="284">
        <v>0</v>
      </c>
      <c r="CU54" s="284"/>
      <c r="CV54" s="284"/>
      <c r="CW54" s="284"/>
      <c r="CX54" s="284"/>
      <c r="CY54" s="284"/>
      <c r="CZ54" s="284"/>
      <c r="DA54" s="284">
        <v>0</v>
      </c>
      <c r="DB54" s="284"/>
      <c r="DC54" s="284"/>
      <c r="DD54" s="284"/>
      <c r="DE54" s="284"/>
      <c r="DF54" s="284"/>
      <c r="DG54" s="284" t="s">
        <v>201</v>
      </c>
      <c r="DH54" s="284"/>
      <c r="DI54" s="284"/>
      <c r="DJ54" s="284"/>
      <c r="DK54" s="284"/>
      <c r="DL54" s="284"/>
      <c r="DM54" s="284"/>
      <c r="DN54" s="284" t="s">
        <v>201</v>
      </c>
      <c r="DO54" s="284"/>
      <c r="DP54" s="284"/>
      <c r="DQ54" s="284"/>
      <c r="DR54" s="284"/>
      <c r="DS54" s="284"/>
      <c r="DT54" s="284"/>
      <c r="DU54" s="284" t="s">
        <v>201</v>
      </c>
      <c r="DV54" s="284"/>
      <c r="DW54" s="284"/>
      <c r="DX54" s="284"/>
      <c r="DY54" s="284"/>
      <c r="DZ54" s="284" t="s">
        <v>201</v>
      </c>
      <c r="EA54" s="284"/>
      <c r="EB54" s="284"/>
      <c r="EC54" s="284"/>
      <c r="ED54" s="284"/>
      <c r="EE54" s="284"/>
      <c r="EF54" s="284"/>
      <c r="EG54" s="284" t="s">
        <v>201</v>
      </c>
      <c r="EH54" s="284"/>
      <c r="EI54" s="284"/>
      <c r="EJ54" s="284"/>
      <c r="EK54" s="284"/>
      <c r="EL54" s="284"/>
      <c r="EM54" s="284"/>
      <c r="EN54" s="312" t="s">
        <v>201</v>
      </c>
      <c r="EO54" s="313"/>
      <c r="EP54" s="313"/>
      <c r="EQ54" s="313"/>
      <c r="ER54" s="313"/>
      <c r="ES54" s="313"/>
      <c r="ET54" s="314"/>
      <c r="EU54" s="284" t="s">
        <v>201</v>
      </c>
      <c r="EV54" s="284"/>
      <c r="EW54" s="284"/>
      <c r="EX54" s="284"/>
      <c r="EY54" s="284"/>
      <c r="EZ54" s="284"/>
      <c r="FA54" s="284"/>
      <c r="FB54" s="284"/>
      <c r="FC54" s="284" t="s">
        <v>201</v>
      </c>
      <c r="FD54" s="284"/>
      <c r="FE54" s="284"/>
      <c r="FF54" s="284"/>
      <c r="FG54" s="284"/>
      <c r="FH54" s="284" t="s">
        <v>201</v>
      </c>
      <c r="FI54" s="284"/>
      <c r="FJ54" s="284"/>
      <c r="FK54" s="284"/>
      <c r="FL54" s="284"/>
      <c r="FM54" s="284"/>
      <c r="FN54" s="284"/>
      <c r="FO54" s="284" t="s">
        <v>201</v>
      </c>
      <c r="FP54" s="284"/>
      <c r="FQ54" s="284"/>
      <c r="FR54" s="284"/>
      <c r="FS54" s="284"/>
      <c r="FT54" s="284"/>
      <c r="FU54" s="284"/>
      <c r="FV54" s="284" t="s">
        <v>201</v>
      </c>
      <c r="FW54" s="284"/>
      <c r="FX54" s="284"/>
      <c r="FY54" s="284"/>
      <c r="FZ54" s="284"/>
      <c r="GA54" s="284" t="s">
        <v>201</v>
      </c>
      <c r="GB54" s="284"/>
      <c r="GC54" s="284"/>
      <c r="GD54" s="284"/>
      <c r="GE54" s="284"/>
      <c r="GF54" s="284" t="s">
        <v>201</v>
      </c>
      <c r="GG54" s="284"/>
      <c r="GH54" s="284"/>
      <c r="GI54" s="284"/>
      <c r="GJ54" s="284"/>
      <c r="GK54" s="284"/>
      <c r="GL54" s="284" t="s">
        <v>201</v>
      </c>
      <c r="GM54" s="284"/>
      <c r="GN54" s="284"/>
      <c r="GO54" s="284"/>
      <c r="GP54" s="284"/>
      <c r="GQ54" s="284"/>
      <c r="GR54" s="284"/>
      <c r="GS54" s="306"/>
      <c r="GT54" s="76"/>
    </row>
    <row r="55" spans="1:202" ht="11.25" hidden="1" outlineLevel="1" x14ac:dyDescent="0.2">
      <c r="A55" s="81"/>
      <c r="B55" s="83" t="s">
        <v>70</v>
      </c>
      <c r="C55" s="75">
        <v>4.13</v>
      </c>
      <c r="D55" s="285">
        <v>0.37545454545454543</v>
      </c>
      <c r="E55" s="285"/>
      <c r="F55" s="285"/>
      <c r="G55" s="285"/>
      <c r="H55" s="285"/>
      <c r="I55" s="285">
        <v>1.6895454545454545</v>
      </c>
      <c r="J55" s="285"/>
      <c r="K55" s="285"/>
      <c r="L55" s="285"/>
      <c r="M55" s="285"/>
      <c r="N55" s="285">
        <v>1.8772727272727272</v>
      </c>
      <c r="O55" s="285"/>
      <c r="P55" s="285"/>
      <c r="Q55" s="285"/>
      <c r="R55" s="285"/>
      <c r="S55" s="285"/>
      <c r="T55" s="285"/>
      <c r="U55" s="285">
        <v>0.18772727272727274</v>
      </c>
      <c r="V55" s="285"/>
      <c r="W55" s="285"/>
      <c r="X55" s="285"/>
      <c r="Y55" s="285"/>
      <c r="Z55" s="285"/>
      <c r="AA55" s="72">
        <v>0</v>
      </c>
      <c r="AB55" s="285">
        <v>0</v>
      </c>
      <c r="AC55" s="285"/>
      <c r="AD55" s="285"/>
      <c r="AE55" s="285"/>
      <c r="AF55" s="285"/>
      <c r="AG55" s="285">
        <v>0</v>
      </c>
      <c r="AH55" s="285"/>
      <c r="AI55" s="285"/>
      <c r="AJ55" s="285"/>
      <c r="AK55" s="285"/>
      <c r="AL55" s="285">
        <v>0</v>
      </c>
      <c r="AM55" s="285"/>
      <c r="AN55" s="285"/>
      <c r="AO55" s="285"/>
      <c r="AP55" s="285"/>
      <c r="AQ55" s="285"/>
      <c r="AR55" s="285"/>
      <c r="AS55" s="285">
        <v>0</v>
      </c>
      <c r="AT55" s="285"/>
      <c r="AU55" s="285"/>
      <c r="AV55" s="285"/>
      <c r="AW55" s="285"/>
      <c r="AX55" s="285"/>
      <c r="AY55" s="285">
        <v>-4.13</v>
      </c>
      <c r="AZ55" s="285"/>
      <c r="BA55" s="285"/>
      <c r="BB55" s="285"/>
      <c r="BC55" s="285"/>
      <c r="BD55" s="285"/>
      <c r="BE55" s="285"/>
      <c r="BF55" s="285">
        <v>-0.37545454545454543</v>
      </c>
      <c r="BG55" s="285"/>
      <c r="BH55" s="285"/>
      <c r="BI55" s="285"/>
      <c r="BJ55" s="285"/>
      <c r="BK55" s="285">
        <v>-1.6895454545454545</v>
      </c>
      <c r="BL55" s="285"/>
      <c r="BM55" s="285"/>
      <c r="BN55" s="285"/>
      <c r="BO55" s="285"/>
      <c r="BP55" s="285">
        <v>-1.8772727272727272</v>
      </c>
      <c r="BQ55" s="285"/>
      <c r="BR55" s="285"/>
      <c r="BS55" s="285"/>
      <c r="BT55" s="285"/>
      <c r="BU55" s="285"/>
      <c r="BV55" s="285"/>
      <c r="BW55" s="285">
        <v>-0.18772727272727274</v>
      </c>
      <c r="BX55" s="285"/>
      <c r="BY55" s="285"/>
      <c r="BZ55" s="285"/>
      <c r="CA55" s="285"/>
      <c r="CB55" s="285"/>
      <c r="CC55" s="285">
        <v>0</v>
      </c>
      <c r="CD55" s="285"/>
      <c r="CE55" s="285"/>
      <c r="CF55" s="285"/>
      <c r="CG55" s="285"/>
      <c r="CH55" s="285"/>
      <c r="CI55" s="285"/>
      <c r="CJ55" s="284">
        <v>0</v>
      </c>
      <c r="CK55" s="284"/>
      <c r="CL55" s="284"/>
      <c r="CM55" s="284"/>
      <c r="CN55" s="284"/>
      <c r="CO55" s="284">
        <v>0</v>
      </c>
      <c r="CP55" s="284"/>
      <c r="CQ55" s="284"/>
      <c r="CR55" s="284"/>
      <c r="CS55" s="284"/>
      <c r="CT55" s="284">
        <v>0</v>
      </c>
      <c r="CU55" s="284"/>
      <c r="CV55" s="284"/>
      <c r="CW55" s="284"/>
      <c r="CX55" s="284"/>
      <c r="CY55" s="284"/>
      <c r="CZ55" s="284"/>
      <c r="DA55" s="284">
        <v>0</v>
      </c>
      <c r="DB55" s="284"/>
      <c r="DC55" s="284"/>
      <c r="DD55" s="284"/>
      <c r="DE55" s="284"/>
      <c r="DF55" s="284"/>
      <c r="DG55" s="285" t="s">
        <v>201</v>
      </c>
      <c r="DH55" s="285"/>
      <c r="DI55" s="285"/>
      <c r="DJ55" s="285"/>
      <c r="DK55" s="285"/>
      <c r="DL55" s="285"/>
      <c r="DM55" s="285"/>
      <c r="DN55" s="285" t="s">
        <v>201</v>
      </c>
      <c r="DO55" s="285"/>
      <c r="DP55" s="285"/>
      <c r="DQ55" s="285"/>
      <c r="DR55" s="285"/>
      <c r="DS55" s="285"/>
      <c r="DT55" s="285"/>
      <c r="DU55" s="285" t="s">
        <v>201</v>
      </c>
      <c r="DV55" s="285"/>
      <c r="DW55" s="285"/>
      <c r="DX55" s="285"/>
      <c r="DY55" s="285"/>
      <c r="DZ55" s="285" t="s">
        <v>201</v>
      </c>
      <c r="EA55" s="285"/>
      <c r="EB55" s="285"/>
      <c r="EC55" s="285"/>
      <c r="ED55" s="285"/>
      <c r="EE55" s="285"/>
      <c r="EF55" s="285"/>
      <c r="EG55" s="285" t="s">
        <v>201</v>
      </c>
      <c r="EH55" s="285"/>
      <c r="EI55" s="285"/>
      <c r="EJ55" s="285"/>
      <c r="EK55" s="285"/>
      <c r="EL55" s="285"/>
      <c r="EM55" s="285"/>
      <c r="EN55" s="285" t="s">
        <v>201</v>
      </c>
      <c r="EO55" s="285"/>
      <c r="EP55" s="285"/>
      <c r="EQ55" s="285"/>
      <c r="ER55" s="285"/>
      <c r="ES55" s="285"/>
      <c r="ET55" s="285"/>
      <c r="EU55" s="285" t="s">
        <v>201</v>
      </c>
      <c r="EV55" s="285"/>
      <c r="EW55" s="285"/>
      <c r="EX55" s="285"/>
      <c r="EY55" s="285"/>
      <c r="EZ55" s="285"/>
      <c r="FA55" s="285"/>
      <c r="FB55" s="285"/>
      <c r="FC55" s="285" t="s">
        <v>201</v>
      </c>
      <c r="FD55" s="285"/>
      <c r="FE55" s="285"/>
      <c r="FF55" s="285"/>
      <c r="FG55" s="285"/>
      <c r="FH55" s="285" t="s">
        <v>201</v>
      </c>
      <c r="FI55" s="285"/>
      <c r="FJ55" s="285"/>
      <c r="FK55" s="285"/>
      <c r="FL55" s="285"/>
      <c r="FM55" s="285"/>
      <c r="FN55" s="285"/>
      <c r="FO55" s="285" t="s">
        <v>201</v>
      </c>
      <c r="FP55" s="285"/>
      <c r="FQ55" s="285"/>
      <c r="FR55" s="285"/>
      <c r="FS55" s="285"/>
      <c r="FT55" s="285"/>
      <c r="FU55" s="285"/>
      <c r="FV55" s="285" t="s">
        <v>201</v>
      </c>
      <c r="FW55" s="285"/>
      <c r="FX55" s="285"/>
      <c r="FY55" s="285"/>
      <c r="FZ55" s="285"/>
      <c r="GA55" s="285" t="s">
        <v>201</v>
      </c>
      <c r="GB55" s="285"/>
      <c r="GC55" s="285"/>
      <c r="GD55" s="285"/>
      <c r="GE55" s="285"/>
      <c r="GF55" s="285" t="s">
        <v>201</v>
      </c>
      <c r="GG55" s="285"/>
      <c r="GH55" s="285"/>
      <c r="GI55" s="285"/>
      <c r="GJ55" s="285"/>
      <c r="GK55" s="285"/>
      <c r="GL55" s="285" t="s">
        <v>201</v>
      </c>
      <c r="GM55" s="285"/>
      <c r="GN55" s="285"/>
      <c r="GO55" s="285"/>
      <c r="GP55" s="285"/>
      <c r="GQ55" s="285"/>
      <c r="GR55" s="285"/>
      <c r="GS55" s="289"/>
    </row>
    <row r="56" spans="1:202" ht="11.25" hidden="1" outlineLevel="1" x14ac:dyDescent="0.2">
      <c r="A56" s="81"/>
      <c r="B56" s="83" t="s">
        <v>71</v>
      </c>
      <c r="C56" s="75">
        <v>0.64900000000000002</v>
      </c>
      <c r="D56" s="285">
        <v>5.8999999999999997E-2</v>
      </c>
      <c r="E56" s="285"/>
      <c r="F56" s="285"/>
      <c r="G56" s="285"/>
      <c r="H56" s="285"/>
      <c r="I56" s="285">
        <v>0.26550000000000007</v>
      </c>
      <c r="J56" s="285"/>
      <c r="K56" s="285"/>
      <c r="L56" s="285"/>
      <c r="M56" s="285"/>
      <c r="N56" s="285">
        <v>0.29500000000000004</v>
      </c>
      <c r="O56" s="285"/>
      <c r="P56" s="285"/>
      <c r="Q56" s="285"/>
      <c r="R56" s="285"/>
      <c r="S56" s="285"/>
      <c r="T56" s="285"/>
      <c r="U56" s="285">
        <v>2.9499999999999971E-2</v>
      </c>
      <c r="V56" s="285"/>
      <c r="W56" s="285"/>
      <c r="X56" s="285"/>
      <c r="Y56" s="285"/>
      <c r="Z56" s="285"/>
      <c r="AA56" s="72">
        <v>0</v>
      </c>
      <c r="AB56" s="285">
        <v>0</v>
      </c>
      <c r="AC56" s="285"/>
      <c r="AD56" s="285"/>
      <c r="AE56" s="285"/>
      <c r="AF56" s="285"/>
      <c r="AG56" s="285">
        <v>0</v>
      </c>
      <c r="AH56" s="285"/>
      <c r="AI56" s="285"/>
      <c r="AJ56" s="285"/>
      <c r="AK56" s="285"/>
      <c r="AL56" s="285">
        <v>0</v>
      </c>
      <c r="AM56" s="285"/>
      <c r="AN56" s="285"/>
      <c r="AO56" s="285"/>
      <c r="AP56" s="285"/>
      <c r="AQ56" s="285"/>
      <c r="AR56" s="285"/>
      <c r="AS56" s="285">
        <v>0</v>
      </c>
      <c r="AT56" s="285"/>
      <c r="AU56" s="285"/>
      <c r="AV56" s="285"/>
      <c r="AW56" s="285"/>
      <c r="AX56" s="285"/>
      <c r="AY56" s="285">
        <v>-0.64900000000000002</v>
      </c>
      <c r="AZ56" s="285"/>
      <c r="BA56" s="285"/>
      <c r="BB56" s="285"/>
      <c r="BC56" s="285"/>
      <c r="BD56" s="285"/>
      <c r="BE56" s="285"/>
      <c r="BF56" s="285">
        <v>-5.8999999999999997E-2</v>
      </c>
      <c r="BG56" s="285"/>
      <c r="BH56" s="285"/>
      <c r="BI56" s="285"/>
      <c r="BJ56" s="285"/>
      <c r="BK56" s="285">
        <v>-0.26550000000000007</v>
      </c>
      <c r="BL56" s="285"/>
      <c r="BM56" s="285"/>
      <c r="BN56" s="285"/>
      <c r="BO56" s="285"/>
      <c r="BP56" s="285">
        <v>-0.29500000000000004</v>
      </c>
      <c r="BQ56" s="285"/>
      <c r="BR56" s="285"/>
      <c r="BS56" s="285"/>
      <c r="BT56" s="285"/>
      <c r="BU56" s="285"/>
      <c r="BV56" s="285"/>
      <c r="BW56" s="285">
        <v>-2.9499999999999971E-2</v>
      </c>
      <c r="BX56" s="285"/>
      <c r="BY56" s="285"/>
      <c r="BZ56" s="285"/>
      <c r="CA56" s="285"/>
      <c r="CB56" s="285"/>
      <c r="CC56" s="285">
        <v>0</v>
      </c>
      <c r="CD56" s="285"/>
      <c r="CE56" s="285"/>
      <c r="CF56" s="285"/>
      <c r="CG56" s="285"/>
      <c r="CH56" s="285"/>
      <c r="CI56" s="285"/>
      <c r="CJ56" s="284">
        <v>0</v>
      </c>
      <c r="CK56" s="284"/>
      <c r="CL56" s="284"/>
      <c r="CM56" s="284"/>
      <c r="CN56" s="284"/>
      <c r="CO56" s="284">
        <v>0</v>
      </c>
      <c r="CP56" s="284"/>
      <c r="CQ56" s="284"/>
      <c r="CR56" s="284"/>
      <c r="CS56" s="284"/>
      <c r="CT56" s="284">
        <v>0</v>
      </c>
      <c r="CU56" s="284"/>
      <c r="CV56" s="284"/>
      <c r="CW56" s="284"/>
      <c r="CX56" s="284"/>
      <c r="CY56" s="284"/>
      <c r="CZ56" s="284"/>
      <c r="DA56" s="284">
        <v>0</v>
      </c>
      <c r="DB56" s="284"/>
      <c r="DC56" s="284"/>
      <c r="DD56" s="284"/>
      <c r="DE56" s="284"/>
      <c r="DF56" s="284"/>
      <c r="DG56" s="285" t="s">
        <v>201</v>
      </c>
      <c r="DH56" s="285"/>
      <c r="DI56" s="285"/>
      <c r="DJ56" s="285"/>
      <c r="DK56" s="285"/>
      <c r="DL56" s="285"/>
      <c r="DM56" s="285"/>
      <c r="DN56" s="285" t="s">
        <v>201</v>
      </c>
      <c r="DO56" s="285"/>
      <c r="DP56" s="285"/>
      <c r="DQ56" s="285"/>
      <c r="DR56" s="285"/>
      <c r="DS56" s="285"/>
      <c r="DT56" s="285"/>
      <c r="DU56" s="285" t="s">
        <v>201</v>
      </c>
      <c r="DV56" s="285"/>
      <c r="DW56" s="285"/>
      <c r="DX56" s="285"/>
      <c r="DY56" s="285"/>
      <c r="DZ56" s="285" t="s">
        <v>201</v>
      </c>
      <c r="EA56" s="285"/>
      <c r="EB56" s="285"/>
      <c r="EC56" s="285"/>
      <c r="ED56" s="285"/>
      <c r="EE56" s="285"/>
      <c r="EF56" s="285"/>
      <c r="EG56" s="285" t="s">
        <v>201</v>
      </c>
      <c r="EH56" s="285"/>
      <c r="EI56" s="285"/>
      <c r="EJ56" s="285"/>
      <c r="EK56" s="285"/>
      <c r="EL56" s="285"/>
      <c r="EM56" s="285"/>
      <c r="EN56" s="285" t="s">
        <v>201</v>
      </c>
      <c r="EO56" s="285"/>
      <c r="EP56" s="285"/>
      <c r="EQ56" s="285"/>
      <c r="ER56" s="285"/>
      <c r="ES56" s="285"/>
      <c r="ET56" s="285"/>
      <c r="EU56" s="285" t="s">
        <v>201</v>
      </c>
      <c r="EV56" s="285"/>
      <c r="EW56" s="285"/>
      <c r="EX56" s="285"/>
      <c r="EY56" s="285"/>
      <c r="EZ56" s="285"/>
      <c r="FA56" s="285"/>
      <c r="FB56" s="285"/>
      <c r="FC56" s="285" t="s">
        <v>201</v>
      </c>
      <c r="FD56" s="285"/>
      <c r="FE56" s="285"/>
      <c r="FF56" s="285"/>
      <c r="FG56" s="285"/>
      <c r="FH56" s="285" t="s">
        <v>201</v>
      </c>
      <c r="FI56" s="285"/>
      <c r="FJ56" s="285"/>
      <c r="FK56" s="285"/>
      <c r="FL56" s="285"/>
      <c r="FM56" s="285"/>
      <c r="FN56" s="285"/>
      <c r="FO56" s="285" t="s">
        <v>201</v>
      </c>
      <c r="FP56" s="285"/>
      <c r="FQ56" s="285"/>
      <c r="FR56" s="285"/>
      <c r="FS56" s="285"/>
      <c r="FT56" s="285"/>
      <c r="FU56" s="285"/>
      <c r="FV56" s="285" t="s">
        <v>201</v>
      </c>
      <c r="FW56" s="285"/>
      <c r="FX56" s="285"/>
      <c r="FY56" s="285"/>
      <c r="FZ56" s="285"/>
      <c r="GA56" s="285" t="s">
        <v>201</v>
      </c>
      <c r="GB56" s="285"/>
      <c r="GC56" s="285"/>
      <c r="GD56" s="285"/>
      <c r="GE56" s="285"/>
      <c r="GF56" s="285" t="s">
        <v>201</v>
      </c>
      <c r="GG56" s="285"/>
      <c r="GH56" s="285"/>
      <c r="GI56" s="285"/>
      <c r="GJ56" s="285"/>
      <c r="GK56" s="285"/>
      <c r="GL56" s="285" t="s">
        <v>201</v>
      </c>
      <c r="GM56" s="285"/>
      <c r="GN56" s="285"/>
      <c r="GO56" s="285"/>
      <c r="GP56" s="285"/>
      <c r="GQ56" s="285"/>
      <c r="GR56" s="285"/>
      <c r="GS56" s="289"/>
    </row>
    <row r="57" spans="1:202" ht="22.5" hidden="1" outlineLevel="1" x14ac:dyDescent="0.2">
      <c r="A57" s="81"/>
      <c r="B57" s="83" t="s">
        <v>72</v>
      </c>
      <c r="C57" s="75">
        <v>0.35399999999999998</v>
      </c>
      <c r="D57" s="285">
        <v>3.2181818181818179E-2</v>
      </c>
      <c r="E57" s="285"/>
      <c r="F57" s="285"/>
      <c r="G57" s="285"/>
      <c r="H57" s="285"/>
      <c r="I57" s="285">
        <v>0.14481818181818182</v>
      </c>
      <c r="J57" s="285"/>
      <c r="K57" s="285"/>
      <c r="L57" s="285"/>
      <c r="M57" s="285"/>
      <c r="N57" s="285">
        <v>0.16090909090909089</v>
      </c>
      <c r="O57" s="285"/>
      <c r="P57" s="285"/>
      <c r="Q57" s="285"/>
      <c r="R57" s="285"/>
      <c r="S57" s="285"/>
      <c r="T57" s="285"/>
      <c r="U57" s="285">
        <v>1.6090909090909072E-2</v>
      </c>
      <c r="V57" s="285"/>
      <c r="W57" s="285"/>
      <c r="X57" s="285"/>
      <c r="Y57" s="285"/>
      <c r="Z57" s="285"/>
      <c r="AA57" s="72">
        <v>0</v>
      </c>
      <c r="AB57" s="285">
        <v>0</v>
      </c>
      <c r="AC57" s="285"/>
      <c r="AD57" s="285"/>
      <c r="AE57" s="285"/>
      <c r="AF57" s="285"/>
      <c r="AG57" s="285">
        <v>0</v>
      </c>
      <c r="AH57" s="285"/>
      <c r="AI57" s="285"/>
      <c r="AJ57" s="285"/>
      <c r="AK57" s="285"/>
      <c r="AL57" s="285">
        <v>0</v>
      </c>
      <c r="AM57" s="285"/>
      <c r="AN57" s="285"/>
      <c r="AO57" s="285"/>
      <c r="AP57" s="285"/>
      <c r="AQ57" s="285"/>
      <c r="AR57" s="285"/>
      <c r="AS57" s="285">
        <v>0</v>
      </c>
      <c r="AT57" s="285"/>
      <c r="AU57" s="285"/>
      <c r="AV57" s="285"/>
      <c r="AW57" s="285"/>
      <c r="AX57" s="285"/>
      <c r="AY57" s="285">
        <v>-0.35399999999999998</v>
      </c>
      <c r="AZ57" s="285"/>
      <c r="BA57" s="285"/>
      <c r="BB57" s="285"/>
      <c r="BC57" s="285"/>
      <c r="BD57" s="285"/>
      <c r="BE57" s="285"/>
      <c r="BF57" s="285">
        <v>-3.2181818181818179E-2</v>
      </c>
      <c r="BG57" s="285"/>
      <c r="BH57" s="285"/>
      <c r="BI57" s="285"/>
      <c r="BJ57" s="285"/>
      <c r="BK57" s="285">
        <v>-0.14481818181818182</v>
      </c>
      <c r="BL57" s="285"/>
      <c r="BM57" s="285"/>
      <c r="BN57" s="285"/>
      <c r="BO57" s="285"/>
      <c r="BP57" s="285">
        <v>-0.16090909090909089</v>
      </c>
      <c r="BQ57" s="285"/>
      <c r="BR57" s="285"/>
      <c r="BS57" s="285"/>
      <c r="BT57" s="285"/>
      <c r="BU57" s="285"/>
      <c r="BV57" s="285"/>
      <c r="BW57" s="285">
        <v>-1.6090909090909072E-2</v>
      </c>
      <c r="BX57" s="285"/>
      <c r="BY57" s="285"/>
      <c r="BZ57" s="285"/>
      <c r="CA57" s="285"/>
      <c r="CB57" s="285"/>
      <c r="CC57" s="285">
        <v>0</v>
      </c>
      <c r="CD57" s="285"/>
      <c r="CE57" s="285"/>
      <c r="CF57" s="285"/>
      <c r="CG57" s="285"/>
      <c r="CH57" s="285"/>
      <c r="CI57" s="285"/>
      <c r="CJ57" s="284">
        <v>0</v>
      </c>
      <c r="CK57" s="284"/>
      <c r="CL57" s="284"/>
      <c r="CM57" s="284"/>
      <c r="CN57" s="284"/>
      <c r="CO57" s="284">
        <v>0</v>
      </c>
      <c r="CP57" s="284"/>
      <c r="CQ57" s="284"/>
      <c r="CR57" s="284"/>
      <c r="CS57" s="284"/>
      <c r="CT57" s="284">
        <v>0</v>
      </c>
      <c r="CU57" s="284"/>
      <c r="CV57" s="284"/>
      <c r="CW57" s="284"/>
      <c r="CX57" s="284"/>
      <c r="CY57" s="284"/>
      <c r="CZ57" s="284"/>
      <c r="DA57" s="284">
        <v>0</v>
      </c>
      <c r="DB57" s="284"/>
      <c r="DC57" s="284"/>
      <c r="DD57" s="284"/>
      <c r="DE57" s="284"/>
      <c r="DF57" s="284"/>
      <c r="DG57" s="285" t="s">
        <v>201</v>
      </c>
      <c r="DH57" s="285"/>
      <c r="DI57" s="285"/>
      <c r="DJ57" s="285"/>
      <c r="DK57" s="285"/>
      <c r="DL57" s="285"/>
      <c r="DM57" s="285"/>
      <c r="DN57" s="285" t="s">
        <v>201</v>
      </c>
      <c r="DO57" s="285"/>
      <c r="DP57" s="285"/>
      <c r="DQ57" s="285"/>
      <c r="DR57" s="285"/>
      <c r="DS57" s="285"/>
      <c r="DT57" s="285"/>
      <c r="DU57" s="285" t="s">
        <v>201</v>
      </c>
      <c r="DV57" s="285"/>
      <c r="DW57" s="285"/>
      <c r="DX57" s="285"/>
      <c r="DY57" s="285"/>
      <c r="DZ57" s="285" t="s">
        <v>201</v>
      </c>
      <c r="EA57" s="285"/>
      <c r="EB57" s="285"/>
      <c r="EC57" s="285"/>
      <c r="ED57" s="285"/>
      <c r="EE57" s="285"/>
      <c r="EF57" s="285"/>
      <c r="EG57" s="285" t="s">
        <v>201</v>
      </c>
      <c r="EH57" s="285"/>
      <c r="EI57" s="285"/>
      <c r="EJ57" s="285"/>
      <c r="EK57" s="285"/>
      <c r="EL57" s="285"/>
      <c r="EM57" s="285"/>
      <c r="EN57" s="285" t="s">
        <v>201</v>
      </c>
      <c r="EO57" s="285"/>
      <c r="EP57" s="285"/>
      <c r="EQ57" s="285"/>
      <c r="ER57" s="285"/>
      <c r="ES57" s="285"/>
      <c r="ET57" s="285"/>
      <c r="EU57" s="285" t="s">
        <v>201</v>
      </c>
      <c r="EV57" s="285"/>
      <c r="EW57" s="285"/>
      <c r="EX57" s="285"/>
      <c r="EY57" s="285"/>
      <c r="EZ57" s="285"/>
      <c r="FA57" s="285"/>
      <c r="FB57" s="285"/>
      <c r="FC57" s="285" t="s">
        <v>201</v>
      </c>
      <c r="FD57" s="285"/>
      <c r="FE57" s="285"/>
      <c r="FF57" s="285"/>
      <c r="FG57" s="285"/>
      <c r="FH57" s="285" t="s">
        <v>201</v>
      </c>
      <c r="FI57" s="285"/>
      <c r="FJ57" s="285"/>
      <c r="FK57" s="285"/>
      <c r="FL57" s="285"/>
      <c r="FM57" s="285"/>
      <c r="FN57" s="285"/>
      <c r="FO57" s="285" t="s">
        <v>201</v>
      </c>
      <c r="FP57" s="285"/>
      <c r="FQ57" s="285"/>
      <c r="FR57" s="285"/>
      <c r="FS57" s="285"/>
      <c r="FT57" s="285"/>
      <c r="FU57" s="285"/>
      <c r="FV57" s="285" t="s">
        <v>201</v>
      </c>
      <c r="FW57" s="285"/>
      <c r="FX57" s="285"/>
      <c r="FY57" s="285"/>
      <c r="FZ57" s="285"/>
      <c r="GA57" s="285" t="s">
        <v>201</v>
      </c>
      <c r="GB57" s="285"/>
      <c r="GC57" s="285"/>
      <c r="GD57" s="285"/>
      <c r="GE57" s="285"/>
      <c r="GF57" s="285" t="s">
        <v>201</v>
      </c>
      <c r="GG57" s="285"/>
      <c r="GH57" s="285"/>
      <c r="GI57" s="285"/>
      <c r="GJ57" s="285"/>
      <c r="GK57" s="285"/>
      <c r="GL57" s="285" t="s">
        <v>201</v>
      </c>
      <c r="GM57" s="285"/>
      <c r="GN57" s="285"/>
      <c r="GO57" s="285"/>
      <c r="GP57" s="285"/>
      <c r="GQ57" s="285"/>
      <c r="GR57" s="285"/>
      <c r="GS57" s="289"/>
    </row>
    <row r="58" spans="1:202" ht="22.5" hidden="1" outlineLevel="1" x14ac:dyDescent="0.2">
      <c r="A58" s="81"/>
      <c r="B58" s="83" t="s">
        <v>73</v>
      </c>
      <c r="C58" s="75">
        <v>0.64900000000000002</v>
      </c>
      <c r="D58" s="285">
        <v>5.8999999999999997E-2</v>
      </c>
      <c r="E58" s="285"/>
      <c r="F58" s="285"/>
      <c r="G58" s="285"/>
      <c r="H58" s="285"/>
      <c r="I58" s="285">
        <v>0.26550000000000007</v>
      </c>
      <c r="J58" s="285"/>
      <c r="K58" s="285"/>
      <c r="L58" s="285"/>
      <c r="M58" s="285"/>
      <c r="N58" s="285">
        <v>0.29500000000000004</v>
      </c>
      <c r="O58" s="285"/>
      <c r="P58" s="285"/>
      <c r="Q58" s="285"/>
      <c r="R58" s="285"/>
      <c r="S58" s="285"/>
      <c r="T58" s="285"/>
      <c r="U58" s="285">
        <v>2.9499999999999971E-2</v>
      </c>
      <c r="V58" s="285"/>
      <c r="W58" s="285"/>
      <c r="X58" s="285"/>
      <c r="Y58" s="285"/>
      <c r="Z58" s="285"/>
      <c r="AA58" s="72">
        <v>0</v>
      </c>
      <c r="AB58" s="285">
        <v>0</v>
      </c>
      <c r="AC58" s="285"/>
      <c r="AD58" s="285"/>
      <c r="AE58" s="285"/>
      <c r="AF58" s="285"/>
      <c r="AG58" s="285">
        <v>0</v>
      </c>
      <c r="AH58" s="285"/>
      <c r="AI58" s="285"/>
      <c r="AJ58" s="285"/>
      <c r="AK58" s="285"/>
      <c r="AL58" s="285">
        <v>0</v>
      </c>
      <c r="AM58" s="285"/>
      <c r="AN58" s="285"/>
      <c r="AO58" s="285"/>
      <c r="AP58" s="285"/>
      <c r="AQ58" s="285"/>
      <c r="AR58" s="285"/>
      <c r="AS58" s="285">
        <v>0</v>
      </c>
      <c r="AT58" s="285"/>
      <c r="AU58" s="285"/>
      <c r="AV58" s="285"/>
      <c r="AW58" s="285"/>
      <c r="AX58" s="285"/>
      <c r="AY58" s="285">
        <v>-0.64900000000000002</v>
      </c>
      <c r="AZ58" s="285"/>
      <c r="BA58" s="285"/>
      <c r="BB58" s="285"/>
      <c r="BC58" s="285"/>
      <c r="BD58" s="285"/>
      <c r="BE58" s="285"/>
      <c r="BF58" s="285">
        <v>-5.8999999999999997E-2</v>
      </c>
      <c r="BG58" s="285"/>
      <c r="BH58" s="285"/>
      <c r="BI58" s="285"/>
      <c r="BJ58" s="285"/>
      <c r="BK58" s="285">
        <v>-0.26550000000000007</v>
      </c>
      <c r="BL58" s="285"/>
      <c r="BM58" s="285"/>
      <c r="BN58" s="285"/>
      <c r="BO58" s="285"/>
      <c r="BP58" s="285">
        <v>-0.29500000000000004</v>
      </c>
      <c r="BQ58" s="285"/>
      <c r="BR58" s="285"/>
      <c r="BS58" s="285"/>
      <c r="BT58" s="285"/>
      <c r="BU58" s="285"/>
      <c r="BV58" s="285"/>
      <c r="BW58" s="285">
        <v>-2.9499999999999971E-2</v>
      </c>
      <c r="BX58" s="285"/>
      <c r="BY58" s="285"/>
      <c r="BZ58" s="285"/>
      <c r="CA58" s="285"/>
      <c r="CB58" s="285"/>
      <c r="CC58" s="285">
        <v>0</v>
      </c>
      <c r="CD58" s="285"/>
      <c r="CE58" s="285"/>
      <c r="CF58" s="285"/>
      <c r="CG58" s="285"/>
      <c r="CH58" s="285"/>
      <c r="CI58" s="285"/>
      <c r="CJ58" s="284">
        <v>0</v>
      </c>
      <c r="CK58" s="284"/>
      <c r="CL58" s="284"/>
      <c r="CM58" s="284"/>
      <c r="CN58" s="284"/>
      <c r="CO58" s="284">
        <v>0</v>
      </c>
      <c r="CP58" s="284"/>
      <c r="CQ58" s="284"/>
      <c r="CR58" s="284"/>
      <c r="CS58" s="284"/>
      <c r="CT58" s="284">
        <v>0</v>
      </c>
      <c r="CU58" s="284"/>
      <c r="CV58" s="284"/>
      <c r="CW58" s="284"/>
      <c r="CX58" s="284"/>
      <c r="CY58" s="284"/>
      <c r="CZ58" s="284"/>
      <c r="DA58" s="284">
        <v>0</v>
      </c>
      <c r="DB58" s="284"/>
      <c r="DC58" s="284"/>
      <c r="DD58" s="284"/>
      <c r="DE58" s="284"/>
      <c r="DF58" s="284"/>
      <c r="DG58" s="285" t="s">
        <v>201</v>
      </c>
      <c r="DH58" s="285"/>
      <c r="DI58" s="285"/>
      <c r="DJ58" s="285"/>
      <c r="DK58" s="285"/>
      <c r="DL58" s="285"/>
      <c r="DM58" s="285"/>
      <c r="DN58" s="285" t="s">
        <v>201</v>
      </c>
      <c r="DO58" s="285"/>
      <c r="DP58" s="285"/>
      <c r="DQ58" s="285"/>
      <c r="DR58" s="285"/>
      <c r="DS58" s="285"/>
      <c r="DT58" s="285"/>
      <c r="DU58" s="285" t="s">
        <v>201</v>
      </c>
      <c r="DV58" s="285"/>
      <c r="DW58" s="285"/>
      <c r="DX58" s="285"/>
      <c r="DY58" s="285"/>
      <c r="DZ58" s="285" t="s">
        <v>201</v>
      </c>
      <c r="EA58" s="285"/>
      <c r="EB58" s="285"/>
      <c r="EC58" s="285"/>
      <c r="ED58" s="285"/>
      <c r="EE58" s="285"/>
      <c r="EF58" s="285"/>
      <c r="EG58" s="285" t="s">
        <v>201</v>
      </c>
      <c r="EH58" s="285"/>
      <c r="EI58" s="285"/>
      <c r="EJ58" s="285"/>
      <c r="EK58" s="285"/>
      <c r="EL58" s="285"/>
      <c r="EM58" s="285"/>
      <c r="EN58" s="285" t="s">
        <v>201</v>
      </c>
      <c r="EO58" s="285"/>
      <c r="EP58" s="285"/>
      <c r="EQ58" s="285"/>
      <c r="ER58" s="285"/>
      <c r="ES58" s="285"/>
      <c r="ET58" s="285"/>
      <c r="EU58" s="285" t="s">
        <v>201</v>
      </c>
      <c r="EV58" s="285"/>
      <c r="EW58" s="285"/>
      <c r="EX58" s="285"/>
      <c r="EY58" s="285"/>
      <c r="EZ58" s="285"/>
      <c r="FA58" s="285"/>
      <c r="FB58" s="285"/>
      <c r="FC58" s="285" t="s">
        <v>201</v>
      </c>
      <c r="FD58" s="285"/>
      <c r="FE58" s="285"/>
      <c r="FF58" s="285"/>
      <c r="FG58" s="285"/>
      <c r="FH58" s="285" t="s">
        <v>201</v>
      </c>
      <c r="FI58" s="285"/>
      <c r="FJ58" s="285"/>
      <c r="FK58" s="285"/>
      <c r="FL58" s="285"/>
      <c r="FM58" s="285"/>
      <c r="FN58" s="285"/>
      <c r="FO58" s="285" t="s">
        <v>201</v>
      </c>
      <c r="FP58" s="285"/>
      <c r="FQ58" s="285"/>
      <c r="FR58" s="285"/>
      <c r="FS58" s="285"/>
      <c r="FT58" s="285"/>
      <c r="FU58" s="285"/>
      <c r="FV58" s="285" t="s">
        <v>201</v>
      </c>
      <c r="FW58" s="285"/>
      <c r="FX58" s="285"/>
      <c r="FY58" s="285"/>
      <c r="FZ58" s="285"/>
      <c r="GA58" s="285" t="s">
        <v>201</v>
      </c>
      <c r="GB58" s="285"/>
      <c r="GC58" s="285"/>
      <c r="GD58" s="285"/>
      <c r="GE58" s="285"/>
      <c r="GF58" s="285" t="s">
        <v>201</v>
      </c>
      <c r="GG58" s="285"/>
      <c r="GH58" s="285"/>
      <c r="GI58" s="285"/>
      <c r="GJ58" s="285"/>
      <c r="GK58" s="285"/>
      <c r="GL58" s="285" t="s">
        <v>201</v>
      </c>
      <c r="GM58" s="285"/>
      <c r="GN58" s="285"/>
      <c r="GO58" s="285"/>
      <c r="GP58" s="285"/>
      <c r="GQ58" s="285"/>
      <c r="GR58" s="285"/>
      <c r="GS58" s="289"/>
    </row>
    <row r="59" spans="1:202" ht="22.5" hidden="1" outlineLevel="1" x14ac:dyDescent="0.2">
      <c r="A59" s="81"/>
      <c r="B59" s="83" t="s">
        <v>74</v>
      </c>
      <c r="C59" s="75">
        <v>0.70799999999999996</v>
      </c>
      <c r="D59" s="285">
        <v>6.4363636363636359E-2</v>
      </c>
      <c r="E59" s="285"/>
      <c r="F59" s="285"/>
      <c r="G59" s="285"/>
      <c r="H59" s="285"/>
      <c r="I59" s="285">
        <v>0.28963636363636364</v>
      </c>
      <c r="J59" s="285"/>
      <c r="K59" s="285"/>
      <c r="L59" s="285"/>
      <c r="M59" s="285"/>
      <c r="N59" s="285">
        <v>0.32181818181818178</v>
      </c>
      <c r="O59" s="285"/>
      <c r="P59" s="285"/>
      <c r="Q59" s="285"/>
      <c r="R59" s="285"/>
      <c r="S59" s="285"/>
      <c r="T59" s="285"/>
      <c r="U59" s="285">
        <v>3.2181818181818145E-2</v>
      </c>
      <c r="V59" s="285"/>
      <c r="W59" s="285"/>
      <c r="X59" s="285"/>
      <c r="Y59" s="285"/>
      <c r="Z59" s="285"/>
      <c r="AA59" s="72">
        <v>0</v>
      </c>
      <c r="AB59" s="285">
        <v>0</v>
      </c>
      <c r="AC59" s="285"/>
      <c r="AD59" s="285"/>
      <c r="AE59" s="285"/>
      <c r="AF59" s="285"/>
      <c r="AG59" s="285">
        <v>0</v>
      </c>
      <c r="AH59" s="285"/>
      <c r="AI59" s="285"/>
      <c r="AJ59" s="285"/>
      <c r="AK59" s="285"/>
      <c r="AL59" s="285">
        <v>0</v>
      </c>
      <c r="AM59" s="285"/>
      <c r="AN59" s="285"/>
      <c r="AO59" s="285"/>
      <c r="AP59" s="285"/>
      <c r="AQ59" s="285"/>
      <c r="AR59" s="285"/>
      <c r="AS59" s="285">
        <v>0</v>
      </c>
      <c r="AT59" s="285"/>
      <c r="AU59" s="285"/>
      <c r="AV59" s="285"/>
      <c r="AW59" s="285"/>
      <c r="AX59" s="285"/>
      <c r="AY59" s="285">
        <v>-0.70799999999999996</v>
      </c>
      <c r="AZ59" s="285"/>
      <c r="BA59" s="285"/>
      <c r="BB59" s="285"/>
      <c r="BC59" s="285"/>
      <c r="BD59" s="285"/>
      <c r="BE59" s="285"/>
      <c r="BF59" s="285">
        <v>-6.4363636363636359E-2</v>
      </c>
      <c r="BG59" s="285"/>
      <c r="BH59" s="285"/>
      <c r="BI59" s="285"/>
      <c r="BJ59" s="285"/>
      <c r="BK59" s="285">
        <v>-0.28963636363636364</v>
      </c>
      <c r="BL59" s="285"/>
      <c r="BM59" s="285"/>
      <c r="BN59" s="285"/>
      <c r="BO59" s="285"/>
      <c r="BP59" s="285">
        <v>-0.32181818181818178</v>
      </c>
      <c r="BQ59" s="285"/>
      <c r="BR59" s="285"/>
      <c r="BS59" s="285"/>
      <c r="BT59" s="285"/>
      <c r="BU59" s="285"/>
      <c r="BV59" s="285"/>
      <c r="BW59" s="285">
        <v>-3.2181818181818145E-2</v>
      </c>
      <c r="BX59" s="285"/>
      <c r="BY59" s="285"/>
      <c r="BZ59" s="285"/>
      <c r="CA59" s="285"/>
      <c r="CB59" s="285"/>
      <c r="CC59" s="285">
        <v>0</v>
      </c>
      <c r="CD59" s="285"/>
      <c r="CE59" s="285"/>
      <c r="CF59" s="285"/>
      <c r="CG59" s="285"/>
      <c r="CH59" s="285"/>
      <c r="CI59" s="285"/>
      <c r="CJ59" s="284">
        <v>0</v>
      </c>
      <c r="CK59" s="284"/>
      <c r="CL59" s="284"/>
      <c r="CM59" s="284"/>
      <c r="CN59" s="284"/>
      <c r="CO59" s="284">
        <v>0</v>
      </c>
      <c r="CP59" s="284"/>
      <c r="CQ59" s="284"/>
      <c r="CR59" s="284"/>
      <c r="CS59" s="284"/>
      <c r="CT59" s="284">
        <v>0</v>
      </c>
      <c r="CU59" s="284"/>
      <c r="CV59" s="284"/>
      <c r="CW59" s="284"/>
      <c r="CX59" s="284"/>
      <c r="CY59" s="284"/>
      <c r="CZ59" s="284"/>
      <c r="DA59" s="284">
        <v>0</v>
      </c>
      <c r="DB59" s="284"/>
      <c r="DC59" s="284"/>
      <c r="DD59" s="284"/>
      <c r="DE59" s="284"/>
      <c r="DF59" s="284"/>
      <c r="DG59" s="285" t="s">
        <v>201</v>
      </c>
      <c r="DH59" s="285"/>
      <c r="DI59" s="285"/>
      <c r="DJ59" s="285"/>
      <c r="DK59" s="285"/>
      <c r="DL59" s="285"/>
      <c r="DM59" s="285"/>
      <c r="DN59" s="285" t="s">
        <v>201</v>
      </c>
      <c r="DO59" s="285"/>
      <c r="DP59" s="285"/>
      <c r="DQ59" s="285"/>
      <c r="DR59" s="285"/>
      <c r="DS59" s="285"/>
      <c r="DT59" s="285"/>
      <c r="DU59" s="285" t="s">
        <v>201</v>
      </c>
      <c r="DV59" s="285"/>
      <c r="DW59" s="285"/>
      <c r="DX59" s="285"/>
      <c r="DY59" s="285"/>
      <c r="DZ59" s="285" t="s">
        <v>201</v>
      </c>
      <c r="EA59" s="285"/>
      <c r="EB59" s="285"/>
      <c r="EC59" s="285"/>
      <c r="ED59" s="285"/>
      <c r="EE59" s="285"/>
      <c r="EF59" s="285"/>
      <c r="EG59" s="285" t="s">
        <v>201</v>
      </c>
      <c r="EH59" s="285"/>
      <c r="EI59" s="285"/>
      <c r="EJ59" s="285"/>
      <c r="EK59" s="285"/>
      <c r="EL59" s="285"/>
      <c r="EM59" s="285"/>
      <c r="EN59" s="285" t="s">
        <v>201</v>
      </c>
      <c r="EO59" s="285"/>
      <c r="EP59" s="285"/>
      <c r="EQ59" s="285"/>
      <c r="ER59" s="285"/>
      <c r="ES59" s="285"/>
      <c r="ET59" s="285"/>
      <c r="EU59" s="285" t="s">
        <v>201</v>
      </c>
      <c r="EV59" s="285"/>
      <c r="EW59" s="285"/>
      <c r="EX59" s="285"/>
      <c r="EY59" s="285"/>
      <c r="EZ59" s="285"/>
      <c r="FA59" s="285"/>
      <c r="FB59" s="285"/>
      <c r="FC59" s="285" t="s">
        <v>201</v>
      </c>
      <c r="FD59" s="285"/>
      <c r="FE59" s="285"/>
      <c r="FF59" s="285"/>
      <c r="FG59" s="285"/>
      <c r="FH59" s="285" t="s">
        <v>201</v>
      </c>
      <c r="FI59" s="285"/>
      <c r="FJ59" s="285"/>
      <c r="FK59" s="285"/>
      <c r="FL59" s="285"/>
      <c r="FM59" s="285"/>
      <c r="FN59" s="285"/>
      <c r="FO59" s="285" t="s">
        <v>201</v>
      </c>
      <c r="FP59" s="285"/>
      <c r="FQ59" s="285"/>
      <c r="FR59" s="285"/>
      <c r="FS59" s="285"/>
      <c r="FT59" s="285"/>
      <c r="FU59" s="285"/>
      <c r="FV59" s="285" t="s">
        <v>201</v>
      </c>
      <c r="FW59" s="285"/>
      <c r="FX59" s="285"/>
      <c r="FY59" s="285"/>
      <c r="FZ59" s="285"/>
      <c r="GA59" s="285" t="s">
        <v>201</v>
      </c>
      <c r="GB59" s="285"/>
      <c r="GC59" s="285"/>
      <c r="GD59" s="285"/>
      <c r="GE59" s="285"/>
      <c r="GF59" s="285" t="s">
        <v>201</v>
      </c>
      <c r="GG59" s="285"/>
      <c r="GH59" s="285"/>
      <c r="GI59" s="285"/>
      <c r="GJ59" s="285"/>
      <c r="GK59" s="285"/>
      <c r="GL59" s="285" t="s">
        <v>201</v>
      </c>
      <c r="GM59" s="285"/>
      <c r="GN59" s="285"/>
      <c r="GO59" s="285"/>
      <c r="GP59" s="285"/>
      <c r="GQ59" s="285"/>
      <c r="GR59" s="285"/>
      <c r="GS59" s="289"/>
    </row>
    <row r="60" spans="1:202" ht="22.5" hidden="1" outlineLevel="1" x14ac:dyDescent="0.2">
      <c r="A60" s="81"/>
      <c r="B60" s="83" t="s">
        <v>75</v>
      </c>
      <c r="C60" s="75">
        <v>0.82599999999999996</v>
      </c>
      <c r="D60" s="285">
        <v>7.5090909090909097E-2</v>
      </c>
      <c r="E60" s="285"/>
      <c r="F60" s="285"/>
      <c r="G60" s="285"/>
      <c r="H60" s="285"/>
      <c r="I60" s="285">
        <v>0.33790909090909088</v>
      </c>
      <c r="J60" s="285"/>
      <c r="K60" s="285"/>
      <c r="L60" s="285"/>
      <c r="M60" s="285"/>
      <c r="N60" s="285">
        <v>0.37545454545454543</v>
      </c>
      <c r="O60" s="285"/>
      <c r="P60" s="285"/>
      <c r="Q60" s="285"/>
      <c r="R60" s="285"/>
      <c r="S60" s="285"/>
      <c r="T60" s="285"/>
      <c r="U60" s="285">
        <v>3.7545454545454549E-2</v>
      </c>
      <c r="V60" s="285"/>
      <c r="W60" s="285"/>
      <c r="X60" s="285"/>
      <c r="Y60" s="285"/>
      <c r="Z60" s="285"/>
      <c r="AA60" s="72">
        <v>0</v>
      </c>
      <c r="AB60" s="285">
        <v>0</v>
      </c>
      <c r="AC60" s="285"/>
      <c r="AD60" s="285"/>
      <c r="AE60" s="285"/>
      <c r="AF60" s="285"/>
      <c r="AG60" s="285">
        <v>0</v>
      </c>
      <c r="AH60" s="285"/>
      <c r="AI60" s="285"/>
      <c r="AJ60" s="285"/>
      <c r="AK60" s="285"/>
      <c r="AL60" s="285">
        <v>0</v>
      </c>
      <c r="AM60" s="285"/>
      <c r="AN60" s="285"/>
      <c r="AO60" s="285"/>
      <c r="AP60" s="285"/>
      <c r="AQ60" s="285"/>
      <c r="AR60" s="285"/>
      <c r="AS60" s="285">
        <v>0</v>
      </c>
      <c r="AT60" s="285"/>
      <c r="AU60" s="285"/>
      <c r="AV60" s="285"/>
      <c r="AW60" s="285"/>
      <c r="AX60" s="285"/>
      <c r="AY60" s="285">
        <v>-0.82599999999999996</v>
      </c>
      <c r="AZ60" s="285"/>
      <c r="BA60" s="285"/>
      <c r="BB60" s="285"/>
      <c r="BC60" s="285"/>
      <c r="BD60" s="285"/>
      <c r="BE60" s="285"/>
      <c r="BF60" s="285">
        <v>-7.5090909090909097E-2</v>
      </c>
      <c r="BG60" s="285"/>
      <c r="BH60" s="285"/>
      <c r="BI60" s="285"/>
      <c r="BJ60" s="285"/>
      <c r="BK60" s="285">
        <v>-0.33790909090909088</v>
      </c>
      <c r="BL60" s="285"/>
      <c r="BM60" s="285"/>
      <c r="BN60" s="285"/>
      <c r="BO60" s="285"/>
      <c r="BP60" s="285">
        <v>-0.37545454545454543</v>
      </c>
      <c r="BQ60" s="285"/>
      <c r="BR60" s="285"/>
      <c r="BS60" s="285"/>
      <c r="BT60" s="285"/>
      <c r="BU60" s="285"/>
      <c r="BV60" s="285"/>
      <c r="BW60" s="285">
        <v>-3.7545454545454549E-2</v>
      </c>
      <c r="BX60" s="285"/>
      <c r="BY60" s="285"/>
      <c r="BZ60" s="285"/>
      <c r="CA60" s="285"/>
      <c r="CB60" s="285"/>
      <c r="CC60" s="285">
        <v>0</v>
      </c>
      <c r="CD60" s="285"/>
      <c r="CE60" s="285"/>
      <c r="CF60" s="285"/>
      <c r="CG60" s="285"/>
      <c r="CH60" s="285"/>
      <c r="CI60" s="285"/>
      <c r="CJ60" s="284">
        <v>0</v>
      </c>
      <c r="CK60" s="284"/>
      <c r="CL60" s="284"/>
      <c r="CM60" s="284"/>
      <c r="CN60" s="284"/>
      <c r="CO60" s="284">
        <v>0</v>
      </c>
      <c r="CP60" s="284"/>
      <c r="CQ60" s="284"/>
      <c r="CR60" s="284"/>
      <c r="CS60" s="284"/>
      <c r="CT60" s="284">
        <v>0</v>
      </c>
      <c r="CU60" s="284"/>
      <c r="CV60" s="284"/>
      <c r="CW60" s="284"/>
      <c r="CX60" s="284"/>
      <c r="CY60" s="284"/>
      <c r="CZ60" s="284"/>
      <c r="DA60" s="284">
        <v>0</v>
      </c>
      <c r="DB60" s="284"/>
      <c r="DC60" s="284"/>
      <c r="DD60" s="284"/>
      <c r="DE60" s="284"/>
      <c r="DF60" s="284"/>
      <c r="DG60" s="285" t="s">
        <v>201</v>
      </c>
      <c r="DH60" s="285"/>
      <c r="DI60" s="285"/>
      <c r="DJ60" s="285"/>
      <c r="DK60" s="285"/>
      <c r="DL60" s="285"/>
      <c r="DM60" s="285"/>
      <c r="DN60" s="285" t="s">
        <v>201</v>
      </c>
      <c r="DO60" s="285"/>
      <c r="DP60" s="285"/>
      <c r="DQ60" s="285"/>
      <c r="DR60" s="285"/>
      <c r="DS60" s="285"/>
      <c r="DT60" s="285"/>
      <c r="DU60" s="285" t="s">
        <v>201</v>
      </c>
      <c r="DV60" s="285"/>
      <c r="DW60" s="285"/>
      <c r="DX60" s="285"/>
      <c r="DY60" s="285"/>
      <c r="DZ60" s="285" t="s">
        <v>201</v>
      </c>
      <c r="EA60" s="285"/>
      <c r="EB60" s="285"/>
      <c r="EC60" s="285"/>
      <c r="ED60" s="285"/>
      <c r="EE60" s="285"/>
      <c r="EF60" s="285"/>
      <c r="EG60" s="285" t="s">
        <v>201</v>
      </c>
      <c r="EH60" s="285"/>
      <c r="EI60" s="285"/>
      <c r="EJ60" s="285"/>
      <c r="EK60" s="285"/>
      <c r="EL60" s="285"/>
      <c r="EM60" s="285"/>
      <c r="EN60" s="285" t="s">
        <v>201</v>
      </c>
      <c r="EO60" s="285"/>
      <c r="EP60" s="285"/>
      <c r="EQ60" s="285"/>
      <c r="ER60" s="285"/>
      <c r="ES60" s="285"/>
      <c r="ET60" s="285"/>
      <c r="EU60" s="285" t="s">
        <v>201</v>
      </c>
      <c r="EV60" s="285"/>
      <c r="EW60" s="285"/>
      <c r="EX60" s="285"/>
      <c r="EY60" s="285"/>
      <c r="EZ60" s="285"/>
      <c r="FA60" s="285"/>
      <c r="FB60" s="285"/>
      <c r="FC60" s="285" t="s">
        <v>201</v>
      </c>
      <c r="FD60" s="285"/>
      <c r="FE60" s="285"/>
      <c r="FF60" s="285"/>
      <c r="FG60" s="285"/>
      <c r="FH60" s="285" t="s">
        <v>201</v>
      </c>
      <c r="FI60" s="285"/>
      <c r="FJ60" s="285"/>
      <c r="FK60" s="285"/>
      <c r="FL60" s="285"/>
      <c r="FM60" s="285"/>
      <c r="FN60" s="285"/>
      <c r="FO60" s="285" t="s">
        <v>201</v>
      </c>
      <c r="FP60" s="285"/>
      <c r="FQ60" s="285"/>
      <c r="FR60" s="285"/>
      <c r="FS60" s="285"/>
      <c r="FT60" s="285"/>
      <c r="FU60" s="285"/>
      <c r="FV60" s="285" t="s">
        <v>201</v>
      </c>
      <c r="FW60" s="285"/>
      <c r="FX60" s="285"/>
      <c r="FY60" s="285"/>
      <c r="FZ60" s="285"/>
      <c r="GA60" s="285" t="s">
        <v>201</v>
      </c>
      <c r="GB60" s="285"/>
      <c r="GC60" s="285"/>
      <c r="GD60" s="285"/>
      <c r="GE60" s="285"/>
      <c r="GF60" s="285" t="s">
        <v>201</v>
      </c>
      <c r="GG60" s="285"/>
      <c r="GH60" s="285"/>
      <c r="GI60" s="285"/>
      <c r="GJ60" s="285"/>
      <c r="GK60" s="285"/>
      <c r="GL60" s="285" t="s">
        <v>201</v>
      </c>
      <c r="GM60" s="285"/>
      <c r="GN60" s="285"/>
      <c r="GO60" s="285"/>
      <c r="GP60" s="285"/>
      <c r="GQ60" s="285"/>
      <c r="GR60" s="285"/>
      <c r="GS60" s="289"/>
    </row>
    <row r="61" spans="1:202" ht="11.25" hidden="1" outlineLevel="1" x14ac:dyDescent="0.2">
      <c r="A61" s="81"/>
      <c r="B61" s="83" t="s">
        <v>76</v>
      </c>
      <c r="C61" s="75">
        <v>0.82599999999999996</v>
      </c>
      <c r="D61" s="285">
        <v>7.5090909090909097E-2</v>
      </c>
      <c r="E61" s="285"/>
      <c r="F61" s="285"/>
      <c r="G61" s="285"/>
      <c r="H61" s="285"/>
      <c r="I61" s="285">
        <v>0.33790909090909088</v>
      </c>
      <c r="J61" s="285"/>
      <c r="K61" s="285"/>
      <c r="L61" s="285"/>
      <c r="M61" s="285"/>
      <c r="N61" s="285">
        <v>0.37545454545454543</v>
      </c>
      <c r="O61" s="285"/>
      <c r="P61" s="285"/>
      <c r="Q61" s="285"/>
      <c r="R61" s="285"/>
      <c r="S61" s="285"/>
      <c r="T61" s="285"/>
      <c r="U61" s="285">
        <v>3.7545454545454549E-2</v>
      </c>
      <c r="V61" s="285"/>
      <c r="W61" s="285"/>
      <c r="X61" s="285"/>
      <c r="Y61" s="285"/>
      <c r="Z61" s="285"/>
      <c r="AA61" s="72">
        <v>0</v>
      </c>
      <c r="AB61" s="285">
        <v>0</v>
      </c>
      <c r="AC61" s="285"/>
      <c r="AD61" s="285"/>
      <c r="AE61" s="285"/>
      <c r="AF61" s="285"/>
      <c r="AG61" s="285">
        <v>0</v>
      </c>
      <c r="AH61" s="285"/>
      <c r="AI61" s="285"/>
      <c r="AJ61" s="285"/>
      <c r="AK61" s="285"/>
      <c r="AL61" s="285">
        <v>0</v>
      </c>
      <c r="AM61" s="285"/>
      <c r="AN61" s="285"/>
      <c r="AO61" s="285"/>
      <c r="AP61" s="285"/>
      <c r="AQ61" s="285"/>
      <c r="AR61" s="285"/>
      <c r="AS61" s="285">
        <v>0</v>
      </c>
      <c r="AT61" s="285"/>
      <c r="AU61" s="285"/>
      <c r="AV61" s="285"/>
      <c r="AW61" s="285"/>
      <c r="AX61" s="285"/>
      <c r="AY61" s="285">
        <v>-0.82599999999999996</v>
      </c>
      <c r="AZ61" s="285"/>
      <c r="BA61" s="285"/>
      <c r="BB61" s="285"/>
      <c r="BC61" s="285"/>
      <c r="BD61" s="285"/>
      <c r="BE61" s="285"/>
      <c r="BF61" s="285">
        <v>-7.5090909090909097E-2</v>
      </c>
      <c r="BG61" s="285"/>
      <c r="BH61" s="285"/>
      <c r="BI61" s="285"/>
      <c r="BJ61" s="285"/>
      <c r="BK61" s="285">
        <v>-0.33790909090909088</v>
      </c>
      <c r="BL61" s="285"/>
      <c r="BM61" s="285"/>
      <c r="BN61" s="285"/>
      <c r="BO61" s="285"/>
      <c r="BP61" s="285">
        <v>-0.37545454545454543</v>
      </c>
      <c r="BQ61" s="285"/>
      <c r="BR61" s="285"/>
      <c r="BS61" s="285"/>
      <c r="BT61" s="285"/>
      <c r="BU61" s="285"/>
      <c r="BV61" s="285"/>
      <c r="BW61" s="285">
        <v>-3.7545454545454549E-2</v>
      </c>
      <c r="BX61" s="285"/>
      <c r="BY61" s="285"/>
      <c r="BZ61" s="285"/>
      <c r="CA61" s="285"/>
      <c r="CB61" s="285"/>
      <c r="CC61" s="285">
        <v>0</v>
      </c>
      <c r="CD61" s="285"/>
      <c r="CE61" s="285"/>
      <c r="CF61" s="285"/>
      <c r="CG61" s="285"/>
      <c r="CH61" s="285"/>
      <c r="CI61" s="285"/>
      <c r="CJ61" s="284">
        <v>0</v>
      </c>
      <c r="CK61" s="284"/>
      <c r="CL61" s="284"/>
      <c r="CM61" s="284"/>
      <c r="CN61" s="284"/>
      <c r="CO61" s="284">
        <v>0</v>
      </c>
      <c r="CP61" s="284"/>
      <c r="CQ61" s="284"/>
      <c r="CR61" s="284"/>
      <c r="CS61" s="284"/>
      <c r="CT61" s="284">
        <v>0</v>
      </c>
      <c r="CU61" s="284"/>
      <c r="CV61" s="284"/>
      <c r="CW61" s="284"/>
      <c r="CX61" s="284"/>
      <c r="CY61" s="284"/>
      <c r="CZ61" s="284"/>
      <c r="DA61" s="284">
        <v>0</v>
      </c>
      <c r="DB61" s="284"/>
      <c r="DC61" s="284"/>
      <c r="DD61" s="284"/>
      <c r="DE61" s="284"/>
      <c r="DF61" s="284"/>
      <c r="DG61" s="285" t="s">
        <v>201</v>
      </c>
      <c r="DH61" s="285"/>
      <c r="DI61" s="285"/>
      <c r="DJ61" s="285"/>
      <c r="DK61" s="285"/>
      <c r="DL61" s="285"/>
      <c r="DM61" s="285"/>
      <c r="DN61" s="285" t="s">
        <v>201</v>
      </c>
      <c r="DO61" s="285"/>
      <c r="DP61" s="285"/>
      <c r="DQ61" s="285"/>
      <c r="DR61" s="285"/>
      <c r="DS61" s="285"/>
      <c r="DT61" s="285"/>
      <c r="DU61" s="285" t="s">
        <v>201</v>
      </c>
      <c r="DV61" s="285"/>
      <c r="DW61" s="285"/>
      <c r="DX61" s="285"/>
      <c r="DY61" s="285"/>
      <c r="DZ61" s="285" t="s">
        <v>201</v>
      </c>
      <c r="EA61" s="285"/>
      <c r="EB61" s="285"/>
      <c r="EC61" s="285"/>
      <c r="ED61" s="285"/>
      <c r="EE61" s="285"/>
      <c r="EF61" s="285"/>
      <c r="EG61" s="285" t="s">
        <v>201</v>
      </c>
      <c r="EH61" s="285"/>
      <c r="EI61" s="285"/>
      <c r="EJ61" s="285"/>
      <c r="EK61" s="285"/>
      <c r="EL61" s="285"/>
      <c r="EM61" s="285"/>
      <c r="EN61" s="285" t="s">
        <v>201</v>
      </c>
      <c r="EO61" s="285"/>
      <c r="EP61" s="285"/>
      <c r="EQ61" s="285"/>
      <c r="ER61" s="285"/>
      <c r="ES61" s="285"/>
      <c r="ET61" s="285"/>
      <c r="EU61" s="285" t="s">
        <v>201</v>
      </c>
      <c r="EV61" s="285"/>
      <c r="EW61" s="285"/>
      <c r="EX61" s="285"/>
      <c r="EY61" s="285"/>
      <c r="EZ61" s="285"/>
      <c r="FA61" s="285"/>
      <c r="FB61" s="285"/>
      <c r="FC61" s="285" t="s">
        <v>201</v>
      </c>
      <c r="FD61" s="285"/>
      <c r="FE61" s="285"/>
      <c r="FF61" s="285"/>
      <c r="FG61" s="285"/>
      <c r="FH61" s="285" t="s">
        <v>201</v>
      </c>
      <c r="FI61" s="285"/>
      <c r="FJ61" s="285"/>
      <c r="FK61" s="285"/>
      <c r="FL61" s="285"/>
      <c r="FM61" s="285"/>
      <c r="FN61" s="285"/>
      <c r="FO61" s="285" t="s">
        <v>201</v>
      </c>
      <c r="FP61" s="285"/>
      <c r="FQ61" s="285"/>
      <c r="FR61" s="285"/>
      <c r="FS61" s="285"/>
      <c r="FT61" s="285"/>
      <c r="FU61" s="285"/>
      <c r="FV61" s="285" t="s">
        <v>201</v>
      </c>
      <c r="FW61" s="285"/>
      <c r="FX61" s="285"/>
      <c r="FY61" s="285"/>
      <c r="FZ61" s="285"/>
      <c r="GA61" s="285" t="s">
        <v>201</v>
      </c>
      <c r="GB61" s="285"/>
      <c r="GC61" s="285"/>
      <c r="GD61" s="285"/>
      <c r="GE61" s="285"/>
      <c r="GF61" s="285" t="s">
        <v>201</v>
      </c>
      <c r="GG61" s="285"/>
      <c r="GH61" s="285"/>
      <c r="GI61" s="285"/>
      <c r="GJ61" s="285"/>
      <c r="GK61" s="285"/>
      <c r="GL61" s="285" t="s">
        <v>201</v>
      </c>
      <c r="GM61" s="285"/>
      <c r="GN61" s="285"/>
      <c r="GO61" s="285"/>
      <c r="GP61" s="285"/>
      <c r="GQ61" s="285"/>
      <c r="GR61" s="285"/>
      <c r="GS61" s="289"/>
    </row>
    <row r="62" spans="1:202" ht="11.25" hidden="1" outlineLevel="1" x14ac:dyDescent="0.2">
      <c r="A62" s="81"/>
      <c r="B62" s="83" t="s">
        <v>77</v>
      </c>
      <c r="C62" s="75">
        <v>0.29499999999999998</v>
      </c>
      <c r="D62" s="285">
        <v>2.6818181818181814E-2</v>
      </c>
      <c r="E62" s="285"/>
      <c r="F62" s="285"/>
      <c r="G62" s="285"/>
      <c r="H62" s="285"/>
      <c r="I62" s="285">
        <v>0.12068181818181818</v>
      </c>
      <c r="J62" s="285"/>
      <c r="K62" s="285"/>
      <c r="L62" s="285"/>
      <c r="M62" s="285"/>
      <c r="N62" s="285">
        <v>0.13409090909090909</v>
      </c>
      <c r="O62" s="285"/>
      <c r="P62" s="285"/>
      <c r="Q62" s="285"/>
      <c r="R62" s="285"/>
      <c r="S62" s="285"/>
      <c r="T62" s="285"/>
      <c r="U62" s="285">
        <v>1.3409090909090926E-2</v>
      </c>
      <c r="V62" s="285"/>
      <c r="W62" s="285"/>
      <c r="X62" s="285"/>
      <c r="Y62" s="285"/>
      <c r="Z62" s="285"/>
      <c r="AA62" s="72">
        <v>0</v>
      </c>
      <c r="AB62" s="285">
        <v>0</v>
      </c>
      <c r="AC62" s="285"/>
      <c r="AD62" s="285"/>
      <c r="AE62" s="285"/>
      <c r="AF62" s="285"/>
      <c r="AG62" s="285">
        <v>0</v>
      </c>
      <c r="AH62" s="285"/>
      <c r="AI62" s="285"/>
      <c r="AJ62" s="285"/>
      <c r="AK62" s="285"/>
      <c r="AL62" s="285">
        <v>0</v>
      </c>
      <c r="AM62" s="285"/>
      <c r="AN62" s="285"/>
      <c r="AO62" s="285"/>
      <c r="AP62" s="285"/>
      <c r="AQ62" s="285"/>
      <c r="AR62" s="285"/>
      <c r="AS62" s="285">
        <v>0</v>
      </c>
      <c r="AT62" s="285"/>
      <c r="AU62" s="285"/>
      <c r="AV62" s="285"/>
      <c r="AW62" s="285"/>
      <c r="AX62" s="285"/>
      <c r="AY62" s="285">
        <v>-0.29499999999999998</v>
      </c>
      <c r="AZ62" s="285"/>
      <c r="BA62" s="285"/>
      <c r="BB62" s="285"/>
      <c r="BC62" s="285"/>
      <c r="BD62" s="285"/>
      <c r="BE62" s="285"/>
      <c r="BF62" s="285">
        <v>-2.6818181818181814E-2</v>
      </c>
      <c r="BG62" s="285"/>
      <c r="BH62" s="285"/>
      <c r="BI62" s="285"/>
      <c r="BJ62" s="285"/>
      <c r="BK62" s="285">
        <v>-0.12068181818181818</v>
      </c>
      <c r="BL62" s="285"/>
      <c r="BM62" s="285"/>
      <c r="BN62" s="285"/>
      <c r="BO62" s="285"/>
      <c r="BP62" s="285">
        <v>-0.13409090909090909</v>
      </c>
      <c r="BQ62" s="285"/>
      <c r="BR62" s="285"/>
      <c r="BS62" s="285"/>
      <c r="BT62" s="285"/>
      <c r="BU62" s="285"/>
      <c r="BV62" s="285"/>
      <c r="BW62" s="285">
        <v>-1.3409090909090926E-2</v>
      </c>
      <c r="BX62" s="285"/>
      <c r="BY62" s="285"/>
      <c r="BZ62" s="285"/>
      <c r="CA62" s="285"/>
      <c r="CB62" s="285"/>
      <c r="CC62" s="285">
        <v>0</v>
      </c>
      <c r="CD62" s="285"/>
      <c r="CE62" s="285"/>
      <c r="CF62" s="285"/>
      <c r="CG62" s="285"/>
      <c r="CH62" s="285"/>
      <c r="CI62" s="285"/>
      <c r="CJ62" s="284">
        <v>0</v>
      </c>
      <c r="CK62" s="284"/>
      <c r="CL62" s="284"/>
      <c r="CM62" s="284"/>
      <c r="CN62" s="284"/>
      <c r="CO62" s="284">
        <v>0</v>
      </c>
      <c r="CP62" s="284"/>
      <c r="CQ62" s="284"/>
      <c r="CR62" s="284"/>
      <c r="CS62" s="284"/>
      <c r="CT62" s="284">
        <v>0</v>
      </c>
      <c r="CU62" s="284"/>
      <c r="CV62" s="284"/>
      <c r="CW62" s="284"/>
      <c r="CX62" s="284"/>
      <c r="CY62" s="284"/>
      <c r="CZ62" s="284"/>
      <c r="DA62" s="284">
        <v>0</v>
      </c>
      <c r="DB62" s="284"/>
      <c r="DC62" s="284"/>
      <c r="DD62" s="284"/>
      <c r="DE62" s="284"/>
      <c r="DF62" s="284"/>
      <c r="DG62" s="285" t="s">
        <v>201</v>
      </c>
      <c r="DH62" s="285"/>
      <c r="DI62" s="285"/>
      <c r="DJ62" s="285"/>
      <c r="DK62" s="285"/>
      <c r="DL62" s="285"/>
      <c r="DM62" s="285"/>
      <c r="DN62" s="285" t="s">
        <v>201</v>
      </c>
      <c r="DO62" s="285"/>
      <c r="DP62" s="285"/>
      <c r="DQ62" s="285"/>
      <c r="DR62" s="285"/>
      <c r="DS62" s="285"/>
      <c r="DT62" s="285"/>
      <c r="DU62" s="285" t="s">
        <v>201</v>
      </c>
      <c r="DV62" s="285"/>
      <c r="DW62" s="285"/>
      <c r="DX62" s="285"/>
      <c r="DY62" s="285"/>
      <c r="DZ62" s="285" t="s">
        <v>201</v>
      </c>
      <c r="EA62" s="285"/>
      <c r="EB62" s="285"/>
      <c r="EC62" s="285"/>
      <c r="ED62" s="285"/>
      <c r="EE62" s="285"/>
      <c r="EF62" s="285"/>
      <c r="EG62" s="285" t="s">
        <v>201</v>
      </c>
      <c r="EH62" s="285"/>
      <c r="EI62" s="285"/>
      <c r="EJ62" s="285"/>
      <c r="EK62" s="285"/>
      <c r="EL62" s="285"/>
      <c r="EM62" s="285"/>
      <c r="EN62" s="285" t="s">
        <v>201</v>
      </c>
      <c r="EO62" s="285"/>
      <c r="EP62" s="285"/>
      <c r="EQ62" s="285"/>
      <c r="ER62" s="285"/>
      <c r="ES62" s="285"/>
      <c r="ET62" s="285"/>
      <c r="EU62" s="285" t="s">
        <v>201</v>
      </c>
      <c r="EV62" s="285"/>
      <c r="EW62" s="285"/>
      <c r="EX62" s="285"/>
      <c r="EY62" s="285"/>
      <c r="EZ62" s="285"/>
      <c r="FA62" s="285"/>
      <c r="FB62" s="285"/>
      <c r="FC62" s="285" t="s">
        <v>201</v>
      </c>
      <c r="FD62" s="285"/>
      <c r="FE62" s="285"/>
      <c r="FF62" s="285"/>
      <c r="FG62" s="285"/>
      <c r="FH62" s="285" t="s">
        <v>201</v>
      </c>
      <c r="FI62" s="285"/>
      <c r="FJ62" s="285"/>
      <c r="FK62" s="285"/>
      <c r="FL62" s="285"/>
      <c r="FM62" s="285"/>
      <c r="FN62" s="285"/>
      <c r="FO62" s="285" t="s">
        <v>201</v>
      </c>
      <c r="FP62" s="285"/>
      <c r="FQ62" s="285"/>
      <c r="FR62" s="285"/>
      <c r="FS62" s="285"/>
      <c r="FT62" s="285"/>
      <c r="FU62" s="285"/>
      <c r="FV62" s="285" t="s">
        <v>201</v>
      </c>
      <c r="FW62" s="285"/>
      <c r="FX62" s="285"/>
      <c r="FY62" s="285"/>
      <c r="FZ62" s="285"/>
      <c r="GA62" s="285" t="s">
        <v>201</v>
      </c>
      <c r="GB62" s="285"/>
      <c r="GC62" s="285"/>
      <c r="GD62" s="285"/>
      <c r="GE62" s="285"/>
      <c r="GF62" s="285" t="s">
        <v>201</v>
      </c>
      <c r="GG62" s="285"/>
      <c r="GH62" s="285"/>
      <c r="GI62" s="285"/>
      <c r="GJ62" s="285"/>
      <c r="GK62" s="285"/>
      <c r="GL62" s="285" t="s">
        <v>201</v>
      </c>
      <c r="GM62" s="285"/>
      <c r="GN62" s="285"/>
      <c r="GO62" s="285"/>
      <c r="GP62" s="285"/>
      <c r="GQ62" s="285"/>
      <c r="GR62" s="285"/>
      <c r="GS62" s="289"/>
    </row>
    <row r="63" spans="1:202" ht="11.25" hidden="1" outlineLevel="1" x14ac:dyDescent="0.2">
      <c r="A63" s="81"/>
      <c r="B63" s="83" t="s">
        <v>78</v>
      </c>
      <c r="C63" s="75">
        <v>0.29499999999999998</v>
      </c>
      <c r="D63" s="285">
        <v>2.6818181818181814E-2</v>
      </c>
      <c r="E63" s="285"/>
      <c r="F63" s="285"/>
      <c r="G63" s="285"/>
      <c r="H63" s="285"/>
      <c r="I63" s="285">
        <v>0.12068181818181818</v>
      </c>
      <c r="J63" s="285"/>
      <c r="K63" s="285"/>
      <c r="L63" s="285"/>
      <c r="M63" s="285"/>
      <c r="N63" s="285">
        <v>0.13409090909090909</v>
      </c>
      <c r="O63" s="285"/>
      <c r="P63" s="285"/>
      <c r="Q63" s="285"/>
      <c r="R63" s="285"/>
      <c r="S63" s="285"/>
      <c r="T63" s="285"/>
      <c r="U63" s="285">
        <v>1.3409090909090926E-2</v>
      </c>
      <c r="V63" s="285"/>
      <c r="W63" s="285"/>
      <c r="X63" s="285"/>
      <c r="Y63" s="285"/>
      <c r="Z63" s="285"/>
      <c r="AA63" s="72">
        <v>0</v>
      </c>
      <c r="AB63" s="285">
        <v>0</v>
      </c>
      <c r="AC63" s="285"/>
      <c r="AD63" s="285"/>
      <c r="AE63" s="285"/>
      <c r="AF63" s="285"/>
      <c r="AG63" s="285">
        <v>0</v>
      </c>
      <c r="AH63" s="285"/>
      <c r="AI63" s="285"/>
      <c r="AJ63" s="285"/>
      <c r="AK63" s="285"/>
      <c r="AL63" s="285">
        <v>0</v>
      </c>
      <c r="AM63" s="285"/>
      <c r="AN63" s="285"/>
      <c r="AO63" s="285"/>
      <c r="AP63" s="285"/>
      <c r="AQ63" s="285"/>
      <c r="AR63" s="285"/>
      <c r="AS63" s="285">
        <v>0</v>
      </c>
      <c r="AT63" s="285"/>
      <c r="AU63" s="285"/>
      <c r="AV63" s="285"/>
      <c r="AW63" s="285"/>
      <c r="AX63" s="285"/>
      <c r="AY63" s="285">
        <v>-0.29499999999999998</v>
      </c>
      <c r="AZ63" s="285"/>
      <c r="BA63" s="285"/>
      <c r="BB63" s="285"/>
      <c r="BC63" s="285"/>
      <c r="BD63" s="285"/>
      <c r="BE63" s="285"/>
      <c r="BF63" s="285">
        <v>-2.6818181818181814E-2</v>
      </c>
      <c r="BG63" s="285"/>
      <c r="BH63" s="285"/>
      <c r="BI63" s="285"/>
      <c r="BJ63" s="285"/>
      <c r="BK63" s="285">
        <v>-0.12068181818181818</v>
      </c>
      <c r="BL63" s="285"/>
      <c r="BM63" s="285"/>
      <c r="BN63" s="285"/>
      <c r="BO63" s="285"/>
      <c r="BP63" s="285">
        <v>-0.13409090909090909</v>
      </c>
      <c r="BQ63" s="285"/>
      <c r="BR63" s="285"/>
      <c r="BS63" s="285"/>
      <c r="BT63" s="285"/>
      <c r="BU63" s="285"/>
      <c r="BV63" s="285"/>
      <c r="BW63" s="285">
        <v>-1.3409090909090926E-2</v>
      </c>
      <c r="BX63" s="285"/>
      <c r="BY63" s="285"/>
      <c r="BZ63" s="285"/>
      <c r="CA63" s="285"/>
      <c r="CB63" s="285"/>
      <c r="CC63" s="285">
        <v>0</v>
      </c>
      <c r="CD63" s="285"/>
      <c r="CE63" s="285"/>
      <c r="CF63" s="285"/>
      <c r="CG63" s="285"/>
      <c r="CH63" s="285"/>
      <c r="CI63" s="285"/>
      <c r="CJ63" s="284">
        <v>0</v>
      </c>
      <c r="CK63" s="284"/>
      <c r="CL63" s="284"/>
      <c r="CM63" s="284"/>
      <c r="CN63" s="284"/>
      <c r="CO63" s="284">
        <v>0</v>
      </c>
      <c r="CP63" s="284"/>
      <c r="CQ63" s="284"/>
      <c r="CR63" s="284"/>
      <c r="CS63" s="284"/>
      <c r="CT63" s="284">
        <v>0</v>
      </c>
      <c r="CU63" s="284"/>
      <c r="CV63" s="284"/>
      <c r="CW63" s="284"/>
      <c r="CX63" s="284"/>
      <c r="CY63" s="284"/>
      <c r="CZ63" s="284"/>
      <c r="DA63" s="284">
        <v>0</v>
      </c>
      <c r="DB63" s="284"/>
      <c r="DC63" s="284"/>
      <c r="DD63" s="284"/>
      <c r="DE63" s="284"/>
      <c r="DF63" s="284"/>
      <c r="DG63" s="285" t="s">
        <v>201</v>
      </c>
      <c r="DH63" s="285"/>
      <c r="DI63" s="285"/>
      <c r="DJ63" s="285"/>
      <c r="DK63" s="285"/>
      <c r="DL63" s="285"/>
      <c r="DM63" s="285"/>
      <c r="DN63" s="285" t="s">
        <v>201</v>
      </c>
      <c r="DO63" s="285"/>
      <c r="DP63" s="285"/>
      <c r="DQ63" s="285"/>
      <c r="DR63" s="285"/>
      <c r="DS63" s="285"/>
      <c r="DT63" s="285"/>
      <c r="DU63" s="285" t="s">
        <v>201</v>
      </c>
      <c r="DV63" s="285"/>
      <c r="DW63" s="285"/>
      <c r="DX63" s="285"/>
      <c r="DY63" s="285"/>
      <c r="DZ63" s="285" t="s">
        <v>201</v>
      </c>
      <c r="EA63" s="285"/>
      <c r="EB63" s="285"/>
      <c r="EC63" s="285"/>
      <c r="ED63" s="285"/>
      <c r="EE63" s="285"/>
      <c r="EF63" s="285"/>
      <c r="EG63" s="285" t="s">
        <v>201</v>
      </c>
      <c r="EH63" s="285"/>
      <c r="EI63" s="285"/>
      <c r="EJ63" s="285"/>
      <c r="EK63" s="285"/>
      <c r="EL63" s="285"/>
      <c r="EM63" s="285"/>
      <c r="EN63" s="285" t="s">
        <v>201</v>
      </c>
      <c r="EO63" s="285"/>
      <c r="EP63" s="285"/>
      <c r="EQ63" s="285"/>
      <c r="ER63" s="285"/>
      <c r="ES63" s="285"/>
      <c r="ET63" s="285"/>
      <c r="EU63" s="285" t="s">
        <v>201</v>
      </c>
      <c r="EV63" s="285"/>
      <c r="EW63" s="285"/>
      <c r="EX63" s="285"/>
      <c r="EY63" s="285"/>
      <c r="EZ63" s="285"/>
      <c r="FA63" s="285"/>
      <c r="FB63" s="285"/>
      <c r="FC63" s="285" t="s">
        <v>201</v>
      </c>
      <c r="FD63" s="285"/>
      <c r="FE63" s="285"/>
      <c r="FF63" s="285"/>
      <c r="FG63" s="285"/>
      <c r="FH63" s="285" t="s">
        <v>201</v>
      </c>
      <c r="FI63" s="285"/>
      <c r="FJ63" s="285"/>
      <c r="FK63" s="285"/>
      <c r="FL63" s="285"/>
      <c r="FM63" s="285"/>
      <c r="FN63" s="285"/>
      <c r="FO63" s="285" t="s">
        <v>201</v>
      </c>
      <c r="FP63" s="285"/>
      <c r="FQ63" s="285"/>
      <c r="FR63" s="285"/>
      <c r="FS63" s="285"/>
      <c r="FT63" s="285"/>
      <c r="FU63" s="285"/>
      <c r="FV63" s="285" t="s">
        <v>201</v>
      </c>
      <c r="FW63" s="285"/>
      <c r="FX63" s="285"/>
      <c r="FY63" s="285"/>
      <c r="FZ63" s="285"/>
      <c r="GA63" s="285" t="s">
        <v>201</v>
      </c>
      <c r="GB63" s="285"/>
      <c r="GC63" s="285"/>
      <c r="GD63" s="285"/>
      <c r="GE63" s="285"/>
      <c r="GF63" s="285" t="s">
        <v>201</v>
      </c>
      <c r="GG63" s="285"/>
      <c r="GH63" s="285"/>
      <c r="GI63" s="285"/>
      <c r="GJ63" s="285"/>
      <c r="GK63" s="285"/>
      <c r="GL63" s="285" t="s">
        <v>201</v>
      </c>
      <c r="GM63" s="285"/>
      <c r="GN63" s="285"/>
      <c r="GO63" s="285"/>
      <c r="GP63" s="285"/>
      <c r="GQ63" s="285"/>
      <c r="GR63" s="285"/>
      <c r="GS63" s="289"/>
    </row>
    <row r="64" spans="1:202" ht="22.5" hidden="1" outlineLevel="1" x14ac:dyDescent="0.2">
      <c r="A64" s="81"/>
      <c r="B64" s="83" t="s">
        <v>79</v>
      </c>
      <c r="C64" s="75">
        <v>2.9499999999999997</v>
      </c>
      <c r="D64" s="285">
        <v>0.26818181818181813</v>
      </c>
      <c r="E64" s="285"/>
      <c r="F64" s="285"/>
      <c r="G64" s="285"/>
      <c r="H64" s="285"/>
      <c r="I64" s="285">
        <v>1.2068181818181818</v>
      </c>
      <c r="J64" s="285"/>
      <c r="K64" s="285"/>
      <c r="L64" s="285"/>
      <c r="M64" s="285"/>
      <c r="N64" s="285">
        <v>1.3409090909090908</v>
      </c>
      <c r="O64" s="285"/>
      <c r="P64" s="285"/>
      <c r="Q64" s="285"/>
      <c r="R64" s="285"/>
      <c r="S64" s="285"/>
      <c r="T64" s="285"/>
      <c r="U64" s="285">
        <v>0.13409090909090904</v>
      </c>
      <c r="V64" s="285"/>
      <c r="W64" s="285"/>
      <c r="X64" s="285"/>
      <c r="Y64" s="285"/>
      <c r="Z64" s="285"/>
      <c r="AA64" s="72">
        <v>0</v>
      </c>
      <c r="AB64" s="285">
        <v>0</v>
      </c>
      <c r="AC64" s="285"/>
      <c r="AD64" s="285"/>
      <c r="AE64" s="285"/>
      <c r="AF64" s="285"/>
      <c r="AG64" s="285">
        <v>0</v>
      </c>
      <c r="AH64" s="285"/>
      <c r="AI64" s="285"/>
      <c r="AJ64" s="285"/>
      <c r="AK64" s="285"/>
      <c r="AL64" s="285">
        <v>0</v>
      </c>
      <c r="AM64" s="285"/>
      <c r="AN64" s="285"/>
      <c r="AO64" s="285"/>
      <c r="AP64" s="285"/>
      <c r="AQ64" s="285"/>
      <c r="AR64" s="285"/>
      <c r="AS64" s="285">
        <v>0</v>
      </c>
      <c r="AT64" s="285"/>
      <c r="AU64" s="285"/>
      <c r="AV64" s="285"/>
      <c r="AW64" s="285"/>
      <c r="AX64" s="285"/>
      <c r="AY64" s="285">
        <v>-2.9499999999999997</v>
      </c>
      <c r="AZ64" s="285"/>
      <c r="BA64" s="285"/>
      <c r="BB64" s="285"/>
      <c r="BC64" s="285"/>
      <c r="BD64" s="285"/>
      <c r="BE64" s="285"/>
      <c r="BF64" s="285">
        <v>-0.26818181818181813</v>
      </c>
      <c r="BG64" s="285"/>
      <c r="BH64" s="285"/>
      <c r="BI64" s="285"/>
      <c r="BJ64" s="285"/>
      <c r="BK64" s="285">
        <v>-1.2068181818181818</v>
      </c>
      <c r="BL64" s="285"/>
      <c r="BM64" s="285"/>
      <c r="BN64" s="285"/>
      <c r="BO64" s="285"/>
      <c r="BP64" s="285">
        <v>-1.3409090909090908</v>
      </c>
      <c r="BQ64" s="285"/>
      <c r="BR64" s="285"/>
      <c r="BS64" s="285"/>
      <c r="BT64" s="285"/>
      <c r="BU64" s="285"/>
      <c r="BV64" s="285"/>
      <c r="BW64" s="285">
        <v>-0.13409090909090904</v>
      </c>
      <c r="BX64" s="285"/>
      <c r="BY64" s="285"/>
      <c r="BZ64" s="285"/>
      <c r="CA64" s="285"/>
      <c r="CB64" s="285"/>
      <c r="CC64" s="285">
        <v>0</v>
      </c>
      <c r="CD64" s="285"/>
      <c r="CE64" s="285"/>
      <c r="CF64" s="285"/>
      <c r="CG64" s="285"/>
      <c r="CH64" s="285"/>
      <c r="CI64" s="285"/>
      <c r="CJ64" s="284">
        <v>0</v>
      </c>
      <c r="CK64" s="284"/>
      <c r="CL64" s="284"/>
      <c r="CM64" s="284"/>
      <c r="CN64" s="284"/>
      <c r="CO64" s="284">
        <v>0</v>
      </c>
      <c r="CP64" s="284"/>
      <c r="CQ64" s="284"/>
      <c r="CR64" s="284"/>
      <c r="CS64" s="284"/>
      <c r="CT64" s="284">
        <v>0</v>
      </c>
      <c r="CU64" s="284"/>
      <c r="CV64" s="284"/>
      <c r="CW64" s="284"/>
      <c r="CX64" s="284"/>
      <c r="CY64" s="284"/>
      <c r="CZ64" s="284"/>
      <c r="DA64" s="284">
        <v>0</v>
      </c>
      <c r="DB64" s="284"/>
      <c r="DC64" s="284"/>
      <c r="DD64" s="284"/>
      <c r="DE64" s="284"/>
      <c r="DF64" s="284"/>
      <c r="DG64" s="285" t="s">
        <v>201</v>
      </c>
      <c r="DH64" s="285"/>
      <c r="DI64" s="285"/>
      <c r="DJ64" s="285"/>
      <c r="DK64" s="285"/>
      <c r="DL64" s="285"/>
      <c r="DM64" s="285"/>
      <c r="DN64" s="285" t="s">
        <v>201</v>
      </c>
      <c r="DO64" s="285"/>
      <c r="DP64" s="285"/>
      <c r="DQ64" s="285"/>
      <c r="DR64" s="285"/>
      <c r="DS64" s="285"/>
      <c r="DT64" s="285"/>
      <c r="DU64" s="285" t="s">
        <v>201</v>
      </c>
      <c r="DV64" s="285"/>
      <c r="DW64" s="285"/>
      <c r="DX64" s="285"/>
      <c r="DY64" s="285"/>
      <c r="DZ64" s="285" t="s">
        <v>201</v>
      </c>
      <c r="EA64" s="285"/>
      <c r="EB64" s="285"/>
      <c r="EC64" s="285"/>
      <c r="ED64" s="285"/>
      <c r="EE64" s="285"/>
      <c r="EF64" s="285"/>
      <c r="EG64" s="285" t="s">
        <v>201</v>
      </c>
      <c r="EH64" s="285"/>
      <c r="EI64" s="285"/>
      <c r="EJ64" s="285"/>
      <c r="EK64" s="285"/>
      <c r="EL64" s="285"/>
      <c r="EM64" s="285"/>
      <c r="EN64" s="285" t="s">
        <v>201</v>
      </c>
      <c r="EO64" s="285"/>
      <c r="EP64" s="285"/>
      <c r="EQ64" s="285"/>
      <c r="ER64" s="285"/>
      <c r="ES64" s="285"/>
      <c r="ET64" s="285"/>
      <c r="EU64" s="285" t="s">
        <v>201</v>
      </c>
      <c r="EV64" s="285"/>
      <c r="EW64" s="285"/>
      <c r="EX64" s="285"/>
      <c r="EY64" s="285"/>
      <c r="EZ64" s="285"/>
      <c r="FA64" s="285"/>
      <c r="FB64" s="285"/>
      <c r="FC64" s="285" t="s">
        <v>201</v>
      </c>
      <c r="FD64" s="285"/>
      <c r="FE64" s="285"/>
      <c r="FF64" s="285"/>
      <c r="FG64" s="285"/>
      <c r="FH64" s="285" t="s">
        <v>201</v>
      </c>
      <c r="FI64" s="285"/>
      <c r="FJ64" s="285"/>
      <c r="FK64" s="285"/>
      <c r="FL64" s="285"/>
      <c r="FM64" s="285"/>
      <c r="FN64" s="285"/>
      <c r="FO64" s="285" t="s">
        <v>201</v>
      </c>
      <c r="FP64" s="285"/>
      <c r="FQ64" s="285"/>
      <c r="FR64" s="285"/>
      <c r="FS64" s="285"/>
      <c r="FT64" s="285"/>
      <c r="FU64" s="285"/>
      <c r="FV64" s="285" t="s">
        <v>201</v>
      </c>
      <c r="FW64" s="285"/>
      <c r="FX64" s="285"/>
      <c r="FY64" s="285"/>
      <c r="FZ64" s="285"/>
      <c r="GA64" s="285" t="s">
        <v>201</v>
      </c>
      <c r="GB64" s="285"/>
      <c r="GC64" s="285"/>
      <c r="GD64" s="285"/>
      <c r="GE64" s="285"/>
      <c r="GF64" s="285" t="s">
        <v>201</v>
      </c>
      <c r="GG64" s="285"/>
      <c r="GH64" s="285"/>
      <c r="GI64" s="285"/>
      <c r="GJ64" s="285"/>
      <c r="GK64" s="285"/>
      <c r="GL64" s="285" t="s">
        <v>201</v>
      </c>
      <c r="GM64" s="285"/>
      <c r="GN64" s="285"/>
      <c r="GO64" s="285"/>
      <c r="GP64" s="285"/>
      <c r="GQ64" s="285"/>
      <c r="GR64" s="285"/>
      <c r="GS64" s="289"/>
    </row>
    <row r="65" spans="1:202" ht="11.25" hidden="1" outlineLevel="1" x14ac:dyDescent="0.2">
      <c r="A65" s="81"/>
      <c r="B65" s="83" t="s">
        <v>80</v>
      </c>
      <c r="C65" s="75">
        <v>8.85</v>
      </c>
      <c r="D65" s="285">
        <v>0.80454545454545456</v>
      </c>
      <c r="E65" s="285"/>
      <c r="F65" s="285"/>
      <c r="G65" s="285"/>
      <c r="H65" s="285"/>
      <c r="I65" s="285">
        <v>3.6204545454545451</v>
      </c>
      <c r="J65" s="285"/>
      <c r="K65" s="285"/>
      <c r="L65" s="285"/>
      <c r="M65" s="285"/>
      <c r="N65" s="285">
        <v>4.0227272727272725</v>
      </c>
      <c r="O65" s="285"/>
      <c r="P65" s="285"/>
      <c r="Q65" s="285"/>
      <c r="R65" s="285"/>
      <c r="S65" s="285"/>
      <c r="T65" s="285"/>
      <c r="U65" s="285">
        <v>0.40227272727272734</v>
      </c>
      <c r="V65" s="285"/>
      <c r="W65" s="285"/>
      <c r="X65" s="285"/>
      <c r="Y65" s="285"/>
      <c r="Z65" s="285"/>
      <c r="AA65" s="72">
        <v>0</v>
      </c>
      <c r="AB65" s="285">
        <v>0</v>
      </c>
      <c r="AC65" s="285"/>
      <c r="AD65" s="285"/>
      <c r="AE65" s="285"/>
      <c r="AF65" s="285"/>
      <c r="AG65" s="285">
        <v>0</v>
      </c>
      <c r="AH65" s="285"/>
      <c r="AI65" s="285"/>
      <c r="AJ65" s="285"/>
      <c r="AK65" s="285"/>
      <c r="AL65" s="285">
        <v>0</v>
      </c>
      <c r="AM65" s="285"/>
      <c r="AN65" s="285"/>
      <c r="AO65" s="285"/>
      <c r="AP65" s="285"/>
      <c r="AQ65" s="285"/>
      <c r="AR65" s="285"/>
      <c r="AS65" s="285">
        <v>0</v>
      </c>
      <c r="AT65" s="285"/>
      <c r="AU65" s="285"/>
      <c r="AV65" s="285"/>
      <c r="AW65" s="285"/>
      <c r="AX65" s="285"/>
      <c r="AY65" s="285">
        <v>-8.85</v>
      </c>
      <c r="AZ65" s="285"/>
      <c r="BA65" s="285"/>
      <c r="BB65" s="285"/>
      <c r="BC65" s="285"/>
      <c r="BD65" s="285"/>
      <c r="BE65" s="285"/>
      <c r="BF65" s="285">
        <v>-0.80454545454545456</v>
      </c>
      <c r="BG65" s="285"/>
      <c r="BH65" s="285"/>
      <c r="BI65" s="285"/>
      <c r="BJ65" s="285"/>
      <c r="BK65" s="285">
        <v>-3.6204545454545451</v>
      </c>
      <c r="BL65" s="285"/>
      <c r="BM65" s="285"/>
      <c r="BN65" s="285"/>
      <c r="BO65" s="285"/>
      <c r="BP65" s="285">
        <v>-4.0227272727272725</v>
      </c>
      <c r="BQ65" s="285"/>
      <c r="BR65" s="285"/>
      <c r="BS65" s="285"/>
      <c r="BT65" s="285"/>
      <c r="BU65" s="285"/>
      <c r="BV65" s="285"/>
      <c r="BW65" s="285">
        <v>-0.40227272727272734</v>
      </c>
      <c r="BX65" s="285"/>
      <c r="BY65" s="285"/>
      <c r="BZ65" s="285"/>
      <c r="CA65" s="285"/>
      <c r="CB65" s="285"/>
      <c r="CC65" s="285">
        <v>0</v>
      </c>
      <c r="CD65" s="285"/>
      <c r="CE65" s="285"/>
      <c r="CF65" s="285"/>
      <c r="CG65" s="285"/>
      <c r="CH65" s="285"/>
      <c r="CI65" s="285"/>
      <c r="CJ65" s="284">
        <v>0</v>
      </c>
      <c r="CK65" s="284"/>
      <c r="CL65" s="284"/>
      <c r="CM65" s="284"/>
      <c r="CN65" s="284"/>
      <c r="CO65" s="284">
        <v>0</v>
      </c>
      <c r="CP65" s="284"/>
      <c r="CQ65" s="284"/>
      <c r="CR65" s="284"/>
      <c r="CS65" s="284"/>
      <c r="CT65" s="284">
        <v>0</v>
      </c>
      <c r="CU65" s="284"/>
      <c r="CV65" s="284"/>
      <c r="CW65" s="284"/>
      <c r="CX65" s="284"/>
      <c r="CY65" s="284"/>
      <c r="CZ65" s="284"/>
      <c r="DA65" s="284">
        <v>0</v>
      </c>
      <c r="DB65" s="284"/>
      <c r="DC65" s="284"/>
      <c r="DD65" s="284"/>
      <c r="DE65" s="284"/>
      <c r="DF65" s="284"/>
      <c r="DG65" s="285" t="s">
        <v>201</v>
      </c>
      <c r="DH65" s="285"/>
      <c r="DI65" s="285"/>
      <c r="DJ65" s="285"/>
      <c r="DK65" s="285"/>
      <c r="DL65" s="285"/>
      <c r="DM65" s="285"/>
      <c r="DN65" s="285" t="s">
        <v>201</v>
      </c>
      <c r="DO65" s="285"/>
      <c r="DP65" s="285"/>
      <c r="DQ65" s="285"/>
      <c r="DR65" s="285"/>
      <c r="DS65" s="285"/>
      <c r="DT65" s="285"/>
      <c r="DU65" s="285" t="s">
        <v>201</v>
      </c>
      <c r="DV65" s="285"/>
      <c r="DW65" s="285"/>
      <c r="DX65" s="285"/>
      <c r="DY65" s="285"/>
      <c r="DZ65" s="285" t="s">
        <v>201</v>
      </c>
      <c r="EA65" s="285"/>
      <c r="EB65" s="285"/>
      <c r="EC65" s="285"/>
      <c r="ED65" s="285"/>
      <c r="EE65" s="285"/>
      <c r="EF65" s="285"/>
      <c r="EG65" s="285" t="s">
        <v>201</v>
      </c>
      <c r="EH65" s="285"/>
      <c r="EI65" s="285"/>
      <c r="EJ65" s="285"/>
      <c r="EK65" s="285"/>
      <c r="EL65" s="285"/>
      <c r="EM65" s="285"/>
      <c r="EN65" s="285" t="s">
        <v>201</v>
      </c>
      <c r="EO65" s="285"/>
      <c r="EP65" s="285"/>
      <c r="EQ65" s="285"/>
      <c r="ER65" s="285"/>
      <c r="ES65" s="285"/>
      <c r="ET65" s="285"/>
      <c r="EU65" s="285" t="s">
        <v>201</v>
      </c>
      <c r="EV65" s="285"/>
      <c r="EW65" s="285"/>
      <c r="EX65" s="285"/>
      <c r="EY65" s="285"/>
      <c r="EZ65" s="285"/>
      <c r="FA65" s="285"/>
      <c r="FB65" s="285"/>
      <c r="FC65" s="285" t="s">
        <v>201</v>
      </c>
      <c r="FD65" s="285"/>
      <c r="FE65" s="285"/>
      <c r="FF65" s="285"/>
      <c r="FG65" s="285"/>
      <c r="FH65" s="285" t="s">
        <v>201</v>
      </c>
      <c r="FI65" s="285"/>
      <c r="FJ65" s="285"/>
      <c r="FK65" s="285"/>
      <c r="FL65" s="285"/>
      <c r="FM65" s="285"/>
      <c r="FN65" s="285"/>
      <c r="FO65" s="285" t="s">
        <v>201</v>
      </c>
      <c r="FP65" s="285"/>
      <c r="FQ65" s="285"/>
      <c r="FR65" s="285"/>
      <c r="FS65" s="285"/>
      <c r="FT65" s="285"/>
      <c r="FU65" s="285"/>
      <c r="FV65" s="285" t="s">
        <v>201</v>
      </c>
      <c r="FW65" s="285"/>
      <c r="FX65" s="285"/>
      <c r="FY65" s="285"/>
      <c r="FZ65" s="285"/>
      <c r="GA65" s="285" t="s">
        <v>201</v>
      </c>
      <c r="GB65" s="285"/>
      <c r="GC65" s="285"/>
      <c r="GD65" s="285"/>
      <c r="GE65" s="285"/>
      <c r="GF65" s="285" t="s">
        <v>201</v>
      </c>
      <c r="GG65" s="285"/>
      <c r="GH65" s="285"/>
      <c r="GI65" s="285"/>
      <c r="GJ65" s="285"/>
      <c r="GK65" s="285"/>
      <c r="GL65" s="285" t="s">
        <v>201</v>
      </c>
      <c r="GM65" s="285"/>
      <c r="GN65" s="285"/>
      <c r="GO65" s="285"/>
      <c r="GP65" s="285"/>
      <c r="GQ65" s="285"/>
      <c r="GR65" s="285"/>
      <c r="GS65" s="289"/>
    </row>
    <row r="66" spans="1:202" ht="22.5" hidden="1" outlineLevel="1" x14ac:dyDescent="0.2">
      <c r="A66" s="81"/>
      <c r="B66" s="83" t="s">
        <v>81</v>
      </c>
      <c r="C66" s="75">
        <v>7.5519999999999996</v>
      </c>
      <c r="D66" s="285">
        <v>0.68654545454545446</v>
      </c>
      <c r="E66" s="285"/>
      <c r="F66" s="285"/>
      <c r="G66" s="285"/>
      <c r="H66" s="285"/>
      <c r="I66" s="285">
        <v>3.0894545454545455</v>
      </c>
      <c r="J66" s="285"/>
      <c r="K66" s="285"/>
      <c r="L66" s="285"/>
      <c r="M66" s="285"/>
      <c r="N66" s="285">
        <v>3.4327272727272726</v>
      </c>
      <c r="O66" s="285"/>
      <c r="P66" s="285"/>
      <c r="Q66" s="285"/>
      <c r="R66" s="285"/>
      <c r="S66" s="285"/>
      <c r="T66" s="285"/>
      <c r="U66" s="285">
        <v>0.34327272727272717</v>
      </c>
      <c r="V66" s="285"/>
      <c r="W66" s="285"/>
      <c r="X66" s="285"/>
      <c r="Y66" s="285"/>
      <c r="Z66" s="285"/>
      <c r="AA66" s="72">
        <v>0</v>
      </c>
      <c r="AB66" s="285">
        <v>0</v>
      </c>
      <c r="AC66" s="285"/>
      <c r="AD66" s="285"/>
      <c r="AE66" s="285"/>
      <c r="AF66" s="285"/>
      <c r="AG66" s="285">
        <v>0</v>
      </c>
      <c r="AH66" s="285"/>
      <c r="AI66" s="285"/>
      <c r="AJ66" s="285"/>
      <c r="AK66" s="285"/>
      <c r="AL66" s="285">
        <v>0</v>
      </c>
      <c r="AM66" s="285"/>
      <c r="AN66" s="285"/>
      <c r="AO66" s="285"/>
      <c r="AP66" s="285"/>
      <c r="AQ66" s="285"/>
      <c r="AR66" s="285"/>
      <c r="AS66" s="285">
        <v>0</v>
      </c>
      <c r="AT66" s="285"/>
      <c r="AU66" s="285"/>
      <c r="AV66" s="285"/>
      <c r="AW66" s="285"/>
      <c r="AX66" s="285"/>
      <c r="AY66" s="285">
        <v>-7.5519999999999996</v>
      </c>
      <c r="AZ66" s="285"/>
      <c r="BA66" s="285"/>
      <c r="BB66" s="285"/>
      <c r="BC66" s="285"/>
      <c r="BD66" s="285"/>
      <c r="BE66" s="285"/>
      <c r="BF66" s="285">
        <v>-0.68654545454545446</v>
      </c>
      <c r="BG66" s="285"/>
      <c r="BH66" s="285"/>
      <c r="BI66" s="285"/>
      <c r="BJ66" s="285"/>
      <c r="BK66" s="285">
        <v>-3.0894545454545455</v>
      </c>
      <c r="BL66" s="285"/>
      <c r="BM66" s="285"/>
      <c r="BN66" s="285"/>
      <c r="BO66" s="285"/>
      <c r="BP66" s="285">
        <v>-3.4327272727272726</v>
      </c>
      <c r="BQ66" s="285"/>
      <c r="BR66" s="285"/>
      <c r="BS66" s="285"/>
      <c r="BT66" s="285"/>
      <c r="BU66" s="285"/>
      <c r="BV66" s="285"/>
      <c r="BW66" s="285">
        <v>-0.34327272727272717</v>
      </c>
      <c r="BX66" s="285"/>
      <c r="BY66" s="285"/>
      <c r="BZ66" s="285"/>
      <c r="CA66" s="285"/>
      <c r="CB66" s="285"/>
      <c r="CC66" s="285">
        <v>0</v>
      </c>
      <c r="CD66" s="285"/>
      <c r="CE66" s="285"/>
      <c r="CF66" s="285"/>
      <c r="CG66" s="285"/>
      <c r="CH66" s="285"/>
      <c r="CI66" s="285"/>
      <c r="CJ66" s="284">
        <v>0</v>
      </c>
      <c r="CK66" s="284"/>
      <c r="CL66" s="284"/>
      <c r="CM66" s="284"/>
      <c r="CN66" s="284"/>
      <c r="CO66" s="284">
        <v>0</v>
      </c>
      <c r="CP66" s="284"/>
      <c r="CQ66" s="284"/>
      <c r="CR66" s="284"/>
      <c r="CS66" s="284"/>
      <c r="CT66" s="284">
        <v>0</v>
      </c>
      <c r="CU66" s="284"/>
      <c r="CV66" s="284"/>
      <c r="CW66" s="284"/>
      <c r="CX66" s="284"/>
      <c r="CY66" s="284"/>
      <c r="CZ66" s="284"/>
      <c r="DA66" s="284">
        <v>0</v>
      </c>
      <c r="DB66" s="284"/>
      <c r="DC66" s="284"/>
      <c r="DD66" s="284"/>
      <c r="DE66" s="284"/>
      <c r="DF66" s="284"/>
      <c r="DG66" s="285" t="s">
        <v>201</v>
      </c>
      <c r="DH66" s="285"/>
      <c r="DI66" s="285"/>
      <c r="DJ66" s="285"/>
      <c r="DK66" s="285"/>
      <c r="DL66" s="285"/>
      <c r="DM66" s="285"/>
      <c r="DN66" s="285" t="s">
        <v>201</v>
      </c>
      <c r="DO66" s="285"/>
      <c r="DP66" s="285"/>
      <c r="DQ66" s="285"/>
      <c r="DR66" s="285"/>
      <c r="DS66" s="285"/>
      <c r="DT66" s="285"/>
      <c r="DU66" s="285" t="s">
        <v>201</v>
      </c>
      <c r="DV66" s="285"/>
      <c r="DW66" s="285"/>
      <c r="DX66" s="285"/>
      <c r="DY66" s="285"/>
      <c r="DZ66" s="285" t="s">
        <v>201</v>
      </c>
      <c r="EA66" s="285"/>
      <c r="EB66" s="285"/>
      <c r="EC66" s="285"/>
      <c r="ED66" s="285"/>
      <c r="EE66" s="285"/>
      <c r="EF66" s="285"/>
      <c r="EG66" s="285" t="s">
        <v>201</v>
      </c>
      <c r="EH66" s="285"/>
      <c r="EI66" s="285"/>
      <c r="EJ66" s="285"/>
      <c r="EK66" s="285"/>
      <c r="EL66" s="285"/>
      <c r="EM66" s="285"/>
      <c r="EN66" s="285" t="s">
        <v>201</v>
      </c>
      <c r="EO66" s="285"/>
      <c r="EP66" s="285"/>
      <c r="EQ66" s="285"/>
      <c r="ER66" s="285"/>
      <c r="ES66" s="285"/>
      <c r="ET66" s="285"/>
      <c r="EU66" s="285" t="s">
        <v>201</v>
      </c>
      <c r="EV66" s="285"/>
      <c r="EW66" s="285"/>
      <c r="EX66" s="285"/>
      <c r="EY66" s="285"/>
      <c r="EZ66" s="285"/>
      <c r="FA66" s="285"/>
      <c r="FB66" s="285"/>
      <c r="FC66" s="285" t="s">
        <v>201</v>
      </c>
      <c r="FD66" s="285"/>
      <c r="FE66" s="285"/>
      <c r="FF66" s="285"/>
      <c r="FG66" s="285"/>
      <c r="FH66" s="285" t="s">
        <v>201</v>
      </c>
      <c r="FI66" s="285"/>
      <c r="FJ66" s="285"/>
      <c r="FK66" s="285"/>
      <c r="FL66" s="285"/>
      <c r="FM66" s="285"/>
      <c r="FN66" s="285"/>
      <c r="FO66" s="285" t="s">
        <v>201</v>
      </c>
      <c r="FP66" s="285"/>
      <c r="FQ66" s="285"/>
      <c r="FR66" s="285"/>
      <c r="FS66" s="285"/>
      <c r="FT66" s="285"/>
      <c r="FU66" s="285"/>
      <c r="FV66" s="285" t="s">
        <v>201</v>
      </c>
      <c r="FW66" s="285"/>
      <c r="FX66" s="285"/>
      <c r="FY66" s="285"/>
      <c r="FZ66" s="285"/>
      <c r="GA66" s="285" t="s">
        <v>201</v>
      </c>
      <c r="GB66" s="285"/>
      <c r="GC66" s="285"/>
      <c r="GD66" s="285"/>
      <c r="GE66" s="285"/>
      <c r="GF66" s="285" t="s">
        <v>201</v>
      </c>
      <c r="GG66" s="285"/>
      <c r="GH66" s="285"/>
      <c r="GI66" s="285"/>
      <c r="GJ66" s="285"/>
      <c r="GK66" s="285"/>
      <c r="GL66" s="285" t="s">
        <v>201</v>
      </c>
      <c r="GM66" s="285"/>
      <c r="GN66" s="285"/>
      <c r="GO66" s="285"/>
      <c r="GP66" s="285"/>
      <c r="GQ66" s="285"/>
      <c r="GR66" s="285"/>
      <c r="GS66" s="289"/>
    </row>
    <row r="67" spans="1:202" ht="22.5" hidden="1" outlineLevel="1" x14ac:dyDescent="0.2">
      <c r="A67" s="81"/>
      <c r="B67" s="83" t="s">
        <v>82</v>
      </c>
      <c r="C67" s="75">
        <v>3.6579999999999999</v>
      </c>
      <c r="D67" s="285">
        <v>0.33254545454545453</v>
      </c>
      <c r="E67" s="285"/>
      <c r="F67" s="285"/>
      <c r="G67" s="285"/>
      <c r="H67" s="285"/>
      <c r="I67" s="285">
        <v>1.4964545454545455</v>
      </c>
      <c r="J67" s="285"/>
      <c r="K67" s="285"/>
      <c r="L67" s="285"/>
      <c r="M67" s="285"/>
      <c r="N67" s="285">
        <v>1.6627272727272726</v>
      </c>
      <c r="O67" s="285"/>
      <c r="P67" s="285"/>
      <c r="Q67" s="285"/>
      <c r="R67" s="285"/>
      <c r="S67" s="285"/>
      <c r="T67" s="285"/>
      <c r="U67" s="285">
        <v>0.16627272727272713</v>
      </c>
      <c r="V67" s="285"/>
      <c r="W67" s="285"/>
      <c r="X67" s="285"/>
      <c r="Y67" s="285"/>
      <c r="Z67" s="285"/>
      <c r="AA67" s="72">
        <v>0</v>
      </c>
      <c r="AB67" s="285">
        <v>0</v>
      </c>
      <c r="AC67" s="285"/>
      <c r="AD67" s="285"/>
      <c r="AE67" s="285"/>
      <c r="AF67" s="285"/>
      <c r="AG67" s="285">
        <v>0</v>
      </c>
      <c r="AH67" s="285"/>
      <c r="AI67" s="285"/>
      <c r="AJ67" s="285"/>
      <c r="AK67" s="285"/>
      <c r="AL67" s="285">
        <v>0</v>
      </c>
      <c r="AM67" s="285"/>
      <c r="AN67" s="285"/>
      <c r="AO67" s="285"/>
      <c r="AP67" s="285"/>
      <c r="AQ67" s="285"/>
      <c r="AR67" s="285"/>
      <c r="AS67" s="285">
        <v>0</v>
      </c>
      <c r="AT67" s="285"/>
      <c r="AU67" s="285"/>
      <c r="AV67" s="285"/>
      <c r="AW67" s="285"/>
      <c r="AX67" s="285"/>
      <c r="AY67" s="285">
        <v>-3.6579999999999999</v>
      </c>
      <c r="AZ67" s="285"/>
      <c r="BA67" s="285"/>
      <c r="BB67" s="285"/>
      <c r="BC67" s="285"/>
      <c r="BD67" s="285"/>
      <c r="BE67" s="285"/>
      <c r="BF67" s="285">
        <v>-0.33254545454545453</v>
      </c>
      <c r="BG67" s="285"/>
      <c r="BH67" s="285"/>
      <c r="BI67" s="285"/>
      <c r="BJ67" s="285"/>
      <c r="BK67" s="285">
        <v>-1.4964545454545455</v>
      </c>
      <c r="BL67" s="285"/>
      <c r="BM67" s="285"/>
      <c r="BN67" s="285"/>
      <c r="BO67" s="285"/>
      <c r="BP67" s="285">
        <v>-1.6627272727272726</v>
      </c>
      <c r="BQ67" s="285"/>
      <c r="BR67" s="285"/>
      <c r="BS67" s="285"/>
      <c r="BT67" s="285"/>
      <c r="BU67" s="285"/>
      <c r="BV67" s="285"/>
      <c r="BW67" s="285">
        <v>-0.16627272727272713</v>
      </c>
      <c r="BX67" s="285"/>
      <c r="BY67" s="285"/>
      <c r="BZ67" s="285"/>
      <c r="CA67" s="285"/>
      <c r="CB67" s="285"/>
      <c r="CC67" s="285">
        <v>0</v>
      </c>
      <c r="CD67" s="285"/>
      <c r="CE67" s="285"/>
      <c r="CF67" s="285"/>
      <c r="CG67" s="285"/>
      <c r="CH67" s="285"/>
      <c r="CI67" s="285"/>
      <c r="CJ67" s="284">
        <v>0</v>
      </c>
      <c r="CK67" s="284"/>
      <c r="CL67" s="284"/>
      <c r="CM67" s="284"/>
      <c r="CN67" s="284"/>
      <c r="CO67" s="284">
        <v>0</v>
      </c>
      <c r="CP67" s="284"/>
      <c r="CQ67" s="284"/>
      <c r="CR67" s="284"/>
      <c r="CS67" s="284"/>
      <c r="CT67" s="284">
        <v>0</v>
      </c>
      <c r="CU67" s="284"/>
      <c r="CV67" s="284"/>
      <c r="CW67" s="284"/>
      <c r="CX67" s="284"/>
      <c r="CY67" s="284"/>
      <c r="CZ67" s="284"/>
      <c r="DA67" s="284">
        <v>0</v>
      </c>
      <c r="DB67" s="284"/>
      <c r="DC67" s="284"/>
      <c r="DD67" s="284"/>
      <c r="DE67" s="284"/>
      <c r="DF67" s="284"/>
      <c r="DG67" s="285" t="s">
        <v>201</v>
      </c>
      <c r="DH67" s="285"/>
      <c r="DI67" s="285"/>
      <c r="DJ67" s="285"/>
      <c r="DK67" s="285"/>
      <c r="DL67" s="285"/>
      <c r="DM67" s="285"/>
      <c r="DN67" s="285" t="s">
        <v>201</v>
      </c>
      <c r="DO67" s="285"/>
      <c r="DP67" s="285"/>
      <c r="DQ67" s="285"/>
      <c r="DR67" s="285"/>
      <c r="DS67" s="285"/>
      <c r="DT67" s="285"/>
      <c r="DU67" s="285" t="s">
        <v>201</v>
      </c>
      <c r="DV67" s="285"/>
      <c r="DW67" s="285"/>
      <c r="DX67" s="285"/>
      <c r="DY67" s="285"/>
      <c r="DZ67" s="285" t="s">
        <v>201</v>
      </c>
      <c r="EA67" s="285"/>
      <c r="EB67" s="285"/>
      <c r="EC67" s="285"/>
      <c r="ED67" s="285"/>
      <c r="EE67" s="285"/>
      <c r="EF67" s="285"/>
      <c r="EG67" s="285" t="s">
        <v>201</v>
      </c>
      <c r="EH67" s="285"/>
      <c r="EI67" s="285"/>
      <c r="EJ67" s="285"/>
      <c r="EK67" s="285"/>
      <c r="EL67" s="285"/>
      <c r="EM67" s="285"/>
      <c r="EN67" s="285" t="s">
        <v>201</v>
      </c>
      <c r="EO67" s="285"/>
      <c r="EP67" s="285"/>
      <c r="EQ67" s="285"/>
      <c r="ER67" s="285"/>
      <c r="ES67" s="285"/>
      <c r="ET67" s="285"/>
      <c r="EU67" s="285" t="s">
        <v>201</v>
      </c>
      <c r="EV67" s="285"/>
      <c r="EW67" s="285"/>
      <c r="EX67" s="285"/>
      <c r="EY67" s="285"/>
      <c r="EZ67" s="285"/>
      <c r="FA67" s="285"/>
      <c r="FB67" s="285"/>
      <c r="FC67" s="285" t="s">
        <v>201</v>
      </c>
      <c r="FD67" s="285"/>
      <c r="FE67" s="285"/>
      <c r="FF67" s="285"/>
      <c r="FG67" s="285"/>
      <c r="FH67" s="285" t="s">
        <v>201</v>
      </c>
      <c r="FI67" s="285"/>
      <c r="FJ67" s="285"/>
      <c r="FK67" s="285"/>
      <c r="FL67" s="285"/>
      <c r="FM67" s="285"/>
      <c r="FN67" s="285"/>
      <c r="FO67" s="285" t="s">
        <v>201</v>
      </c>
      <c r="FP67" s="285"/>
      <c r="FQ67" s="285"/>
      <c r="FR67" s="285"/>
      <c r="FS67" s="285"/>
      <c r="FT67" s="285"/>
      <c r="FU67" s="285"/>
      <c r="FV67" s="285" t="s">
        <v>201</v>
      </c>
      <c r="FW67" s="285"/>
      <c r="FX67" s="285"/>
      <c r="FY67" s="285"/>
      <c r="FZ67" s="285"/>
      <c r="GA67" s="285" t="s">
        <v>201</v>
      </c>
      <c r="GB67" s="285"/>
      <c r="GC67" s="285"/>
      <c r="GD67" s="285"/>
      <c r="GE67" s="285"/>
      <c r="GF67" s="285" t="s">
        <v>201</v>
      </c>
      <c r="GG67" s="285"/>
      <c r="GH67" s="285"/>
      <c r="GI67" s="285"/>
      <c r="GJ67" s="285"/>
      <c r="GK67" s="285"/>
      <c r="GL67" s="285" t="s">
        <v>201</v>
      </c>
      <c r="GM67" s="285"/>
      <c r="GN67" s="285"/>
      <c r="GO67" s="285"/>
      <c r="GP67" s="285"/>
      <c r="GQ67" s="285"/>
      <c r="GR67" s="285"/>
      <c r="GS67" s="289"/>
    </row>
    <row r="68" spans="1:202" ht="11.25" hidden="1" outlineLevel="1" x14ac:dyDescent="0.2">
      <c r="A68" s="81"/>
      <c r="B68" s="83" t="s">
        <v>83</v>
      </c>
      <c r="C68" s="75">
        <v>9.44</v>
      </c>
      <c r="D68" s="285">
        <v>0.85818181818181805</v>
      </c>
      <c r="E68" s="285"/>
      <c r="F68" s="285"/>
      <c r="G68" s="285"/>
      <c r="H68" s="285"/>
      <c r="I68" s="285">
        <v>3.8618181818181818</v>
      </c>
      <c r="J68" s="285"/>
      <c r="K68" s="285"/>
      <c r="L68" s="285"/>
      <c r="M68" s="285"/>
      <c r="N68" s="285">
        <v>4.290909090909091</v>
      </c>
      <c r="O68" s="285"/>
      <c r="P68" s="285"/>
      <c r="Q68" s="285"/>
      <c r="R68" s="285"/>
      <c r="S68" s="285"/>
      <c r="T68" s="285"/>
      <c r="U68" s="285">
        <v>0.42909090909090963</v>
      </c>
      <c r="V68" s="285"/>
      <c r="W68" s="285"/>
      <c r="X68" s="285"/>
      <c r="Y68" s="285"/>
      <c r="Z68" s="285"/>
      <c r="AA68" s="72">
        <v>0</v>
      </c>
      <c r="AB68" s="285">
        <v>0</v>
      </c>
      <c r="AC68" s="285"/>
      <c r="AD68" s="285"/>
      <c r="AE68" s="285"/>
      <c r="AF68" s="285"/>
      <c r="AG68" s="285">
        <v>0</v>
      </c>
      <c r="AH68" s="285"/>
      <c r="AI68" s="285"/>
      <c r="AJ68" s="285"/>
      <c r="AK68" s="285"/>
      <c r="AL68" s="285">
        <v>0</v>
      </c>
      <c r="AM68" s="285"/>
      <c r="AN68" s="285"/>
      <c r="AO68" s="285"/>
      <c r="AP68" s="285"/>
      <c r="AQ68" s="285"/>
      <c r="AR68" s="285"/>
      <c r="AS68" s="285">
        <v>0</v>
      </c>
      <c r="AT68" s="285"/>
      <c r="AU68" s="285"/>
      <c r="AV68" s="285"/>
      <c r="AW68" s="285"/>
      <c r="AX68" s="285"/>
      <c r="AY68" s="285">
        <v>-9.44</v>
      </c>
      <c r="AZ68" s="285"/>
      <c r="BA68" s="285"/>
      <c r="BB68" s="285"/>
      <c r="BC68" s="285"/>
      <c r="BD68" s="285"/>
      <c r="BE68" s="285"/>
      <c r="BF68" s="285">
        <v>-0.85818181818181805</v>
      </c>
      <c r="BG68" s="285"/>
      <c r="BH68" s="285"/>
      <c r="BI68" s="285"/>
      <c r="BJ68" s="285"/>
      <c r="BK68" s="285">
        <v>-3.8618181818181818</v>
      </c>
      <c r="BL68" s="285"/>
      <c r="BM68" s="285"/>
      <c r="BN68" s="285"/>
      <c r="BO68" s="285"/>
      <c r="BP68" s="285">
        <v>-4.290909090909091</v>
      </c>
      <c r="BQ68" s="285"/>
      <c r="BR68" s="285"/>
      <c r="BS68" s="285"/>
      <c r="BT68" s="285"/>
      <c r="BU68" s="285"/>
      <c r="BV68" s="285"/>
      <c r="BW68" s="285">
        <v>-0.42909090909090963</v>
      </c>
      <c r="BX68" s="285"/>
      <c r="BY68" s="285"/>
      <c r="BZ68" s="285"/>
      <c r="CA68" s="285"/>
      <c r="CB68" s="285"/>
      <c r="CC68" s="285">
        <v>0</v>
      </c>
      <c r="CD68" s="285"/>
      <c r="CE68" s="285"/>
      <c r="CF68" s="285"/>
      <c r="CG68" s="285"/>
      <c r="CH68" s="285"/>
      <c r="CI68" s="285"/>
      <c r="CJ68" s="284">
        <v>0</v>
      </c>
      <c r="CK68" s="284"/>
      <c r="CL68" s="284"/>
      <c r="CM68" s="284"/>
      <c r="CN68" s="284"/>
      <c r="CO68" s="284">
        <v>0</v>
      </c>
      <c r="CP68" s="284"/>
      <c r="CQ68" s="284"/>
      <c r="CR68" s="284"/>
      <c r="CS68" s="284"/>
      <c r="CT68" s="284">
        <v>0</v>
      </c>
      <c r="CU68" s="284"/>
      <c r="CV68" s="284"/>
      <c r="CW68" s="284"/>
      <c r="CX68" s="284"/>
      <c r="CY68" s="284"/>
      <c r="CZ68" s="284"/>
      <c r="DA68" s="284">
        <v>0</v>
      </c>
      <c r="DB68" s="284"/>
      <c r="DC68" s="284"/>
      <c r="DD68" s="284"/>
      <c r="DE68" s="284"/>
      <c r="DF68" s="284"/>
      <c r="DG68" s="285" t="s">
        <v>201</v>
      </c>
      <c r="DH68" s="285"/>
      <c r="DI68" s="285"/>
      <c r="DJ68" s="285"/>
      <c r="DK68" s="285"/>
      <c r="DL68" s="285"/>
      <c r="DM68" s="285"/>
      <c r="DN68" s="285" t="s">
        <v>201</v>
      </c>
      <c r="DO68" s="285"/>
      <c r="DP68" s="285"/>
      <c r="DQ68" s="285"/>
      <c r="DR68" s="285"/>
      <c r="DS68" s="285"/>
      <c r="DT68" s="285"/>
      <c r="DU68" s="285" t="s">
        <v>201</v>
      </c>
      <c r="DV68" s="285"/>
      <c r="DW68" s="285"/>
      <c r="DX68" s="285"/>
      <c r="DY68" s="285"/>
      <c r="DZ68" s="285" t="s">
        <v>201</v>
      </c>
      <c r="EA68" s="285"/>
      <c r="EB68" s="285"/>
      <c r="EC68" s="285"/>
      <c r="ED68" s="285"/>
      <c r="EE68" s="285"/>
      <c r="EF68" s="285"/>
      <c r="EG68" s="285" t="s">
        <v>201</v>
      </c>
      <c r="EH68" s="285"/>
      <c r="EI68" s="285"/>
      <c r="EJ68" s="285"/>
      <c r="EK68" s="285"/>
      <c r="EL68" s="285"/>
      <c r="EM68" s="285"/>
      <c r="EN68" s="285" t="s">
        <v>201</v>
      </c>
      <c r="EO68" s="285"/>
      <c r="EP68" s="285"/>
      <c r="EQ68" s="285"/>
      <c r="ER68" s="285"/>
      <c r="ES68" s="285"/>
      <c r="ET68" s="285"/>
      <c r="EU68" s="285" t="s">
        <v>201</v>
      </c>
      <c r="EV68" s="285"/>
      <c r="EW68" s="285"/>
      <c r="EX68" s="285"/>
      <c r="EY68" s="285"/>
      <c r="EZ68" s="285"/>
      <c r="FA68" s="285"/>
      <c r="FB68" s="285"/>
      <c r="FC68" s="285" t="s">
        <v>201</v>
      </c>
      <c r="FD68" s="285"/>
      <c r="FE68" s="285"/>
      <c r="FF68" s="285"/>
      <c r="FG68" s="285"/>
      <c r="FH68" s="285" t="s">
        <v>201</v>
      </c>
      <c r="FI68" s="285"/>
      <c r="FJ68" s="285"/>
      <c r="FK68" s="285"/>
      <c r="FL68" s="285"/>
      <c r="FM68" s="285"/>
      <c r="FN68" s="285"/>
      <c r="FO68" s="285" t="s">
        <v>201</v>
      </c>
      <c r="FP68" s="285"/>
      <c r="FQ68" s="285"/>
      <c r="FR68" s="285"/>
      <c r="FS68" s="285"/>
      <c r="FT68" s="285"/>
      <c r="FU68" s="285"/>
      <c r="FV68" s="285" t="s">
        <v>201</v>
      </c>
      <c r="FW68" s="285"/>
      <c r="FX68" s="285"/>
      <c r="FY68" s="285"/>
      <c r="FZ68" s="285"/>
      <c r="GA68" s="285" t="s">
        <v>201</v>
      </c>
      <c r="GB68" s="285"/>
      <c r="GC68" s="285"/>
      <c r="GD68" s="285"/>
      <c r="GE68" s="285"/>
      <c r="GF68" s="285" t="s">
        <v>201</v>
      </c>
      <c r="GG68" s="285"/>
      <c r="GH68" s="285"/>
      <c r="GI68" s="285"/>
      <c r="GJ68" s="285"/>
      <c r="GK68" s="285"/>
      <c r="GL68" s="285" t="s">
        <v>201</v>
      </c>
      <c r="GM68" s="285"/>
      <c r="GN68" s="285"/>
      <c r="GO68" s="285"/>
      <c r="GP68" s="285"/>
      <c r="GQ68" s="285"/>
      <c r="GR68" s="285"/>
      <c r="GS68" s="289"/>
    </row>
    <row r="69" spans="1:202" s="77" customFormat="1" ht="21" collapsed="1" x14ac:dyDescent="0.2">
      <c r="A69" s="73" t="s">
        <v>84</v>
      </c>
      <c r="B69" s="80" t="s">
        <v>85</v>
      </c>
      <c r="C69" s="75">
        <v>8.5017347999999995</v>
      </c>
      <c r="D69" s="284">
        <v>0.77288498181818177</v>
      </c>
      <c r="E69" s="284"/>
      <c r="F69" s="284"/>
      <c r="G69" s="284"/>
      <c r="H69" s="284"/>
      <c r="I69" s="284">
        <v>3.477982418181818</v>
      </c>
      <c r="J69" s="284"/>
      <c r="K69" s="284"/>
      <c r="L69" s="284"/>
      <c r="M69" s="284"/>
      <c r="N69" s="284">
        <v>3.8644249090909089</v>
      </c>
      <c r="O69" s="284"/>
      <c r="P69" s="284"/>
      <c r="Q69" s="284"/>
      <c r="R69" s="284"/>
      <c r="S69" s="284"/>
      <c r="T69" s="284"/>
      <c r="U69" s="284">
        <v>0.38644249090909089</v>
      </c>
      <c r="V69" s="284"/>
      <c r="W69" s="284"/>
      <c r="X69" s="284"/>
      <c r="Y69" s="284"/>
      <c r="Z69" s="284"/>
      <c r="AA69" s="75">
        <v>115.04316402400001</v>
      </c>
      <c r="AB69" s="284">
        <v>10.458469456727272</v>
      </c>
      <c r="AC69" s="284"/>
      <c r="AD69" s="284"/>
      <c r="AE69" s="284"/>
      <c r="AF69" s="284"/>
      <c r="AG69" s="284">
        <v>47.063112555272731</v>
      </c>
      <c r="AH69" s="284"/>
      <c r="AI69" s="284"/>
      <c r="AJ69" s="284"/>
      <c r="AK69" s="284"/>
      <c r="AL69" s="284">
        <v>52.292347283636367</v>
      </c>
      <c r="AM69" s="284"/>
      <c r="AN69" s="284"/>
      <c r="AO69" s="284"/>
      <c r="AP69" s="284"/>
      <c r="AQ69" s="284"/>
      <c r="AR69" s="284"/>
      <c r="AS69" s="284">
        <v>5.229234728363636</v>
      </c>
      <c r="AT69" s="284"/>
      <c r="AU69" s="284"/>
      <c r="AV69" s="284"/>
      <c r="AW69" s="284"/>
      <c r="AX69" s="284"/>
      <c r="AY69" s="284">
        <v>106.54142922400001</v>
      </c>
      <c r="AZ69" s="284"/>
      <c r="BA69" s="284"/>
      <c r="BB69" s="284"/>
      <c r="BC69" s="284"/>
      <c r="BD69" s="284"/>
      <c r="BE69" s="284"/>
      <c r="BF69" s="284">
        <v>9.6855844749090902</v>
      </c>
      <c r="BG69" s="284"/>
      <c r="BH69" s="284"/>
      <c r="BI69" s="284"/>
      <c r="BJ69" s="284"/>
      <c r="BK69" s="284">
        <v>43.585130137090914</v>
      </c>
      <c r="BL69" s="284"/>
      <c r="BM69" s="284"/>
      <c r="BN69" s="284"/>
      <c r="BO69" s="284"/>
      <c r="BP69" s="284">
        <v>48.42792237454546</v>
      </c>
      <c r="BQ69" s="284"/>
      <c r="BR69" s="284"/>
      <c r="BS69" s="284"/>
      <c r="BT69" s="284"/>
      <c r="BU69" s="284"/>
      <c r="BV69" s="284"/>
      <c r="BW69" s="284">
        <v>4.8427922374545451</v>
      </c>
      <c r="BX69" s="284"/>
      <c r="BY69" s="284"/>
      <c r="BZ69" s="284"/>
      <c r="CA69" s="284"/>
      <c r="CB69" s="284"/>
      <c r="CC69" s="284">
        <v>115.04316402400001</v>
      </c>
      <c r="CD69" s="284"/>
      <c r="CE69" s="284"/>
      <c r="CF69" s="284"/>
      <c r="CG69" s="284"/>
      <c r="CH69" s="284"/>
      <c r="CI69" s="284"/>
      <c r="CJ69" s="284">
        <v>0</v>
      </c>
      <c r="CK69" s="284"/>
      <c r="CL69" s="284"/>
      <c r="CM69" s="284"/>
      <c r="CN69" s="284"/>
      <c r="CO69" s="284">
        <v>0</v>
      </c>
      <c r="CP69" s="284"/>
      <c r="CQ69" s="284"/>
      <c r="CR69" s="284"/>
      <c r="CS69" s="284"/>
      <c r="CT69" s="284">
        <v>0</v>
      </c>
      <c r="CU69" s="284"/>
      <c r="CV69" s="284"/>
      <c r="CW69" s="284"/>
      <c r="CX69" s="284"/>
      <c r="CY69" s="284"/>
      <c r="CZ69" s="284"/>
      <c r="DA69" s="284">
        <v>0</v>
      </c>
      <c r="DB69" s="284"/>
      <c r="DC69" s="284"/>
      <c r="DD69" s="284"/>
      <c r="DE69" s="284"/>
      <c r="DF69" s="284"/>
      <c r="DG69" s="284" t="s">
        <v>201</v>
      </c>
      <c r="DH69" s="284"/>
      <c r="DI69" s="284"/>
      <c r="DJ69" s="284"/>
      <c r="DK69" s="284"/>
      <c r="DL69" s="284"/>
      <c r="DM69" s="284"/>
      <c r="DN69" s="284" t="s">
        <v>201</v>
      </c>
      <c r="DO69" s="284"/>
      <c r="DP69" s="284"/>
      <c r="DQ69" s="284"/>
      <c r="DR69" s="284"/>
      <c r="DS69" s="284"/>
      <c r="DT69" s="284"/>
      <c r="DU69" s="284" t="s">
        <v>201</v>
      </c>
      <c r="DV69" s="284"/>
      <c r="DW69" s="284"/>
      <c r="DX69" s="284"/>
      <c r="DY69" s="284"/>
      <c r="DZ69" s="284" t="s">
        <v>201</v>
      </c>
      <c r="EA69" s="284"/>
      <c r="EB69" s="284"/>
      <c r="EC69" s="284"/>
      <c r="ED69" s="284"/>
      <c r="EE69" s="284"/>
      <c r="EF69" s="284"/>
      <c r="EG69" s="284" t="s">
        <v>201</v>
      </c>
      <c r="EH69" s="284"/>
      <c r="EI69" s="284"/>
      <c r="EJ69" s="284"/>
      <c r="EK69" s="284"/>
      <c r="EL69" s="284"/>
      <c r="EM69" s="284"/>
      <c r="EN69" s="284" t="s">
        <v>201</v>
      </c>
      <c r="EO69" s="284"/>
      <c r="EP69" s="284"/>
      <c r="EQ69" s="284"/>
      <c r="ER69" s="284"/>
      <c r="ES69" s="284"/>
      <c r="ET69" s="284"/>
      <c r="EU69" s="284" t="s">
        <v>201</v>
      </c>
      <c r="EV69" s="284"/>
      <c r="EW69" s="284"/>
      <c r="EX69" s="284"/>
      <c r="EY69" s="284"/>
      <c r="EZ69" s="284"/>
      <c r="FA69" s="284"/>
      <c r="FB69" s="284"/>
      <c r="FC69" s="284" t="s">
        <v>201</v>
      </c>
      <c r="FD69" s="284"/>
      <c r="FE69" s="284"/>
      <c r="FF69" s="284"/>
      <c r="FG69" s="284"/>
      <c r="FH69" s="284" t="s">
        <v>201</v>
      </c>
      <c r="FI69" s="284"/>
      <c r="FJ69" s="284"/>
      <c r="FK69" s="284"/>
      <c r="FL69" s="284"/>
      <c r="FM69" s="284"/>
      <c r="FN69" s="284"/>
      <c r="FO69" s="284" t="s">
        <v>201</v>
      </c>
      <c r="FP69" s="284"/>
      <c r="FQ69" s="284"/>
      <c r="FR69" s="284"/>
      <c r="FS69" s="284"/>
      <c r="FT69" s="284"/>
      <c r="FU69" s="284"/>
      <c r="FV69" s="284" t="s">
        <v>201</v>
      </c>
      <c r="FW69" s="284"/>
      <c r="FX69" s="284"/>
      <c r="FY69" s="284"/>
      <c r="FZ69" s="284"/>
      <c r="GA69" s="284" t="s">
        <v>201</v>
      </c>
      <c r="GB69" s="284"/>
      <c r="GC69" s="284"/>
      <c r="GD69" s="284"/>
      <c r="GE69" s="284"/>
      <c r="GF69" s="297">
        <v>37.5</v>
      </c>
      <c r="GG69" s="297"/>
      <c r="GH69" s="297"/>
      <c r="GI69" s="297"/>
      <c r="GJ69" s="297"/>
      <c r="GK69" s="297"/>
      <c r="GL69" s="284" t="s">
        <v>201</v>
      </c>
      <c r="GM69" s="284"/>
      <c r="GN69" s="284"/>
      <c r="GO69" s="284"/>
      <c r="GP69" s="284"/>
      <c r="GQ69" s="284"/>
      <c r="GR69" s="284"/>
      <c r="GS69" s="306"/>
      <c r="GT69" s="76"/>
    </row>
    <row r="70" spans="1:202" s="77" customFormat="1" x14ac:dyDescent="0.2">
      <c r="A70" s="73" t="s">
        <v>86</v>
      </c>
      <c r="B70" s="80" t="s">
        <v>87</v>
      </c>
      <c r="C70" s="75">
        <v>11.822419999999999</v>
      </c>
      <c r="D70" s="284">
        <v>0</v>
      </c>
      <c r="E70" s="284"/>
      <c r="F70" s="284"/>
      <c r="G70" s="284"/>
      <c r="H70" s="284"/>
      <c r="I70" s="284">
        <v>0</v>
      </c>
      <c r="J70" s="284"/>
      <c r="K70" s="284"/>
      <c r="L70" s="284"/>
      <c r="M70" s="284"/>
      <c r="N70" s="284">
        <v>0</v>
      </c>
      <c r="O70" s="284"/>
      <c r="P70" s="284"/>
      <c r="Q70" s="284"/>
      <c r="R70" s="284"/>
      <c r="S70" s="284"/>
      <c r="T70" s="284"/>
      <c r="U70" s="284">
        <v>0</v>
      </c>
      <c r="V70" s="284"/>
      <c r="W70" s="284"/>
      <c r="X70" s="284"/>
      <c r="Y70" s="284"/>
      <c r="Z70" s="284"/>
      <c r="AA70" s="75">
        <v>11.237558085799998</v>
      </c>
      <c r="AB70" s="284">
        <v>0</v>
      </c>
      <c r="AC70" s="284"/>
      <c r="AD70" s="284"/>
      <c r="AE70" s="284"/>
      <c r="AF70" s="284"/>
      <c r="AG70" s="284">
        <v>0</v>
      </c>
      <c r="AH70" s="284"/>
      <c r="AI70" s="284"/>
      <c r="AJ70" s="284"/>
      <c r="AK70" s="284"/>
      <c r="AL70" s="284">
        <v>0</v>
      </c>
      <c r="AM70" s="284"/>
      <c r="AN70" s="284"/>
      <c r="AO70" s="284"/>
      <c r="AP70" s="284"/>
      <c r="AQ70" s="284"/>
      <c r="AR70" s="284"/>
      <c r="AS70" s="284">
        <v>0</v>
      </c>
      <c r="AT70" s="284"/>
      <c r="AU70" s="284"/>
      <c r="AV70" s="284"/>
      <c r="AW70" s="284"/>
      <c r="AX70" s="284"/>
      <c r="AY70" s="284">
        <v>-0.58486191420000111</v>
      </c>
      <c r="AZ70" s="284"/>
      <c r="BA70" s="284"/>
      <c r="BB70" s="284"/>
      <c r="BC70" s="284"/>
      <c r="BD70" s="284"/>
      <c r="BE70" s="284"/>
      <c r="BF70" s="284">
        <v>0</v>
      </c>
      <c r="BG70" s="284"/>
      <c r="BH70" s="284"/>
      <c r="BI70" s="284"/>
      <c r="BJ70" s="284"/>
      <c r="BK70" s="284">
        <v>0</v>
      </c>
      <c r="BL70" s="284"/>
      <c r="BM70" s="284"/>
      <c r="BN70" s="284"/>
      <c r="BO70" s="284"/>
      <c r="BP70" s="284">
        <v>0</v>
      </c>
      <c r="BQ70" s="284"/>
      <c r="BR70" s="284"/>
      <c r="BS70" s="284"/>
      <c r="BT70" s="284"/>
      <c r="BU70" s="284"/>
      <c r="BV70" s="284"/>
      <c r="BW70" s="284">
        <v>0</v>
      </c>
      <c r="BX70" s="284"/>
      <c r="BY70" s="284"/>
      <c r="BZ70" s="284"/>
      <c r="CA70" s="284"/>
      <c r="CB70" s="284"/>
      <c r="CC70" s="284">
        <v>11.237558085799998</v>
      </c>
      <c r="CD70" s="284"/>
      <c r="CE70" s="284"/>
      <c r="CF70" s="284"/>
      <c r="CG70" s="284"/>
      <c r="CH70" s="284"/>
      <c r="CI70" s="284"/>
      <c r="CJ70" s="284">
        <v>0</v>
      </c>
      <c r="CK70" s="284"/>
      <c r="CL70" s="284"/>
      <c r="CM70" s="284"/>
      <c r="CN70" s="284"/>
      <c r="CO70" s="284">
        <v>0</v>
      </c>
      <c r="CP70" s="284"/>
      <c r="CQ70" s="284"/>
      <c r="CR70" s="284"/>
      <c r="CS70" s="284"/>
      <c r="CT70" s="284">
        <v>0</v>
      </c>
      <c r="CU70" s="284"/>
      <c r="CV70" s="284"/>
      <c r="CW70" s="284"/>
      <c r="CX70" s="284"/>
      <c r="CY70" s="284"/>
      <c r="CZ70" s="284"/>
      <c r="DA70" s="284">
        <v>0</v>
      </c>
      <c r="DB70" s="284"/>
      <c r="DC70" s="284"/>
      <c r="DD70" s="284"/>
      <c r="DE70" s="284"/>
      <c r="DF70" s="284"/>
      <c r="DG70" s="284" t="s">
        <v>201</v>
      </c>
      <c r="DH70" s="284"/>
      <c r="DI70" s="284"/>
      <c r="DJ70" s="284"/>
      <c r="DK70" s="284"/>
      <c r="DL70" s="284"/>
      <c r="DM70" s="284"/>
      <c r="DN70" s="284" t="s">
        <v>201</v>
      </c>
      <c r="DO70" s="284"/>
      <c r="DP70" s="284"/>
      <c r="DQ70" s="284"/>
      <c r="DR70" s="284"/>
      <c r="DS70" s="284"/>
      <c r="DT70" s="284"/>
      <c r="DU70" s="284" t="s">
        <v>201</v>
      </c>
      <c r="DV70" s="284"/>
      <c r="DW70" s="284"/>
      <c r="DX70" s="284"/>
      <c r="DY70" s="284"/>
      <c r="DZ70" s="284" t="s">
        <v>201</v>
      </c>
      <c r="EA70" s="284"/>
      <c r="EB70" s="284"/>
      <c r="EC70" s="284"/>
      <c r="ED70" s="284"/>
      <c r="EE70" s="284"/>
      <c r="EF70" s="284"/>
      <c r="EG70" s="284" t="s">
        <v>201</v>
      </c>
      <c r="EH70" s="284"/>
      <c r="EI70" s="284"/>
      <c r="EJ70" s="284"/>
      <c r="EK70" s="284"/>
      <c r="EL70" s="284"/>
      <c r="EM70" s="284"/>
      <c r="EN70" s="284" t="s">
        <v>201</v>
      </c>
      <c r="EO70" s="284"/>
      <c r="EP70" s="284"/>
      <c r="EQ70" s="284"/>
      <c r="ER70" s="284"/>
      <c r="ES70" s="284"/>
      <c r="ET70" s="284"/>
      <c r="EU70" s="284" t="s">
        <v>201</v>
      </c>
      <c r="EV70" s="284"/>
      <c r="EW70" s="284"/>
      <c r="EX70" s="284"/>
      <c r="EY70" s="284"/>
      <c r="EZ70" s="284"/>
      <c r="FA70" s="284"/>
      <c r="FB70" s="284"/>
      <c r="FC70" s="284" t="s">
        <v>201</v>
      </c>
      <c r="FD70" s="284"/>
      <c r="FE70" s="284"/>
      <c r="FF70" s="284"/>
      <c r="FG70" s="284"/>
      <c r="FH70" s="284" t="s">
        <v>201</v>
      </c>
      <c r="FI70" s="284"/>
      <c r="FJ70" s="284"/>
      <c r="FK70" s="284"/>
      <c r="FL70" s="284"/>
      <c r="FM70" s="284"/>
      <c r="FN70" s="284"/>
      <c r="FO70" s="284" t="s">
        <v>201</v>
      </c>
      <c r="FP70" s="284"/>
      <c r="FQ70" s="284"/>
      <c r="FR70" s="284"/>
      <c r="FS70" s="284"/>
      <c r="FT70" s="284"/>
      <c r="FU70" s="284"/>
      <c r="FV70" s="284" t="s">
        <v>201</v>
      </c>
      <c r="FW70" s="284"/>
      <c r="FX70" s="284"/>
      <c r="FY70" s="284"/>
      <c r="FZ70" s="284"/>
      <c r="GA70" s="284" t="s">
        <v>201</v>
      </c>
      <c r="GB70" s="284"/>
      <c r="GC70" s="284"/>
      <c r="GD70" s="284"/>
      <c r="GE70" s="284"/>
      <c r="GF70" s="284" t="s">
        <v>201</v>
      </c>
      <c r="GG70" s="284"/>
      <c r="GH70" s="284"/>
      <c r="GI70" s="284"/>
      <c r="GJ70" s="284"/>
      <c r="GK70" s="284"/>
      <c r="GL70" s="284" t="s">
        <v>201</v>
      </c>
      <c r="GM70" s="284"/>
      <c r="GN70" s="284"/>
      <c r="GO70" s="284"/>
      <c r="GP70" s="284"/>
      <c r="GQ70" s="284"/>
      <c r="GR70" s="284"/>
      <c r="GS70" s="306"/>
      <c r="GT70" s="76"/>
    </row>
    <row r="71" spans="1:202" s="77" customFormat="1" x14ac:dyDescent="0.2">
      <c r="A71" s="73" t="s">
        <v>88</v>
      </c>
      <c r="B71" s="80" t="s">
        <v>89</v>
      </c>
      <c r="C71" s="75">
        <v>3.9400199999999996</v>
      </c>
      <c r="D71" s="284">
        <v>0</v>
      </c>
      <c r="E71" s="284"/>
      <c r="F71" s="284"/>
      <c r="G71" s="284"/>
      <c r="H71" s="284"/>
      <c r="I71" s="284">
        <v>0</v>
      </c>
      <c r="J71" s="284"/>
      <c r="K71" s="284"/>
      <c r="L71" s="284"/>
      <c r="M71" s="284"/>
      <c r="N71" s="284">
        <v>0</v>
      </c>
      <c r="O71" s="284"/>
      <c r="P71" s="284"/>
      <c r="Q71" s="284"/>
      <c r="R71" s="284"/>
      <c r="S71" s="284"/>
      <c r="T71" s="284"/>
      <c r="U71" s="284">
        <v>0</v>
      </c>
      <c r="V71" s="284"/>
      <c r="W71" s="284"/>
      <c r="X71" s="284"/>
      <c r="Y71" s="284"/>
      <c r="Z71" s="284"/>
      <c r="AA71" s="75">
        <v>10.773540195799999</v>
      </c>
      <c r="AB71" s="284">
        <v>0</v>
      </c>
      <c r="AC71" s="284"/>
      <c r="AD71" s="284"/>
      <c r="AE71" s="284"/>
      <c r="AF71" s="284"/>
      <c r="AG71" s="284">
        <v>0</v>
      </c>
      <c r="AH71" s="284"/>
      <c r="AI71" s="284"/>
      <c r="AJ71" s="284"/>
      <c r="AK71" s="284"/>
      <c r="AL71" s="284">
        <v>0</v>
      </c>
      <c r="AM71" s="284"/>
      <c r="AN71" s="284"/>
      <c r="AO71" s="284"/>
      <c r="AP71" s="284"/>
      <c r="AQ71" s="284"/>
      <c r="AR71" s="284"/>
      <c r="AS71" s="284">
        <v>0</v>
      </c>
      <c r="AT71" s="284"/>
      <c r="AU71" s="284"/>
      <c r="AV71" s="284"/>
      <c r="AW71" s="284"/>
      <c r="AX71" s="284"/>
      <c r="AY71" s="284">
        <v>6.8335201957999994</v>
      </c>
      <c r="AZ71" s="284"/>
      <c r="BA71" s="284"/>
      <c r="BB71" s="284"/>
      <c r="BC71" s="284"/>
      <c r="BD71" s="284"/>
      <c r="BE71" s="284"/>
      <c r="BF71" s="284">
        <v>0</v>
      </c>
      <c r="BG71" s="284"/>
      <c r="BH71" s="284"/>
      <c r="BI71" s="284"/>
      <c r="BJ71" s="284"/>
      <c r="BK71" s="284">
        <v>0</v>
      </c>
      <c r="BL71" s="284"/>
      <c r="BM71" s="284"/>
      <c r="BN71" s="284"/>
      <c r="BO71" s="284"/>
      <c r="BP71" s="284">
        <v>0</v>
      </c>
      <c r="BQ71" s="284"/>
      <c r="BR71" s="284"/>
      <c r="BS71" s="284"/>
      <c r="BT71" s="284"/>
      <c r="BU71" s="284"/>
      <c r="BV71" s="284"/>
      <c r="BW71" s="284">
        <v>0</v>
      </c>
      <c r="BX71" s="284"/>
      <c r="BY71" s="284"/>
      <c r="BZ71" s="284"/>
      <c r="CA71" s="284"/>
      <c r="CB71" s="284"/>
      <c r="CC71" s="284">
        <v>10.773540195799999</v>
      </c>
      <c r="CD71" s="284"/>
      <c r="CE71" s="284"/>
      <c r="CF71" s="284"/>
      <c r="CG71" s="284"/>
      <c r="CH71" s="284"/>
      <c r="CI71" s="284"/>
      <c r="CJ71" s="284">
        <v>0</v>
      </c>
      <c r="CK71" s="284"/>
      <c r="CL71" s="284"/>
      <c r="CM71" s="284"/>
      <c r="CN71" s="284"/>
      <c r="CO71" s="284">
        <v>0</v>
      </c>
      <c r="CP71" s="284"/>
      <c r="CQ71" s="284"/>
      <c r="CR71" s="284"/>
      <c r="CS71" s="284"/>
      <c r="CT71" s="284">
        <v>0</v>
      </c>
      <c r="CU71" s="284"/>
      <c r="CV71" s="284"/>
      <c r="CW71" s="284"/>
      <c r="CX71" s="284"/>
      <c r="CY71" s="284"/>
      <c r="CZ71" s="284"/>
      <c r="DA71" s="284">
        <v>0</v>
      </c>
      <c r="DB71" s="284"/>
      <c r="DC71" s="284"/>
      <c r="DD71" s="284"/>
      <c r="DE71" s="284"/>
      <c r="DF71" s="284"/>
      <c r="DG71" s="284" t="s">
        <v>201</v>
      </c>
      <c r="DH71" s="284"/>
      <c r="DI71" s="284"/>
      <c r="DJ71" s="284"/>
      <c r="DK71" s="284"/>
      <c r="DL71" s="284"/>
      <c r="DM71" s="284"/>
      <c r="DN71" s="284" t="s">
        <v>201</v>
      </c>
      <c r="DO71" s="284"/>
      <c r="DP71" s="284"/>
      <c r="DQ71" s="284"/>
      <c r="DR71" s="284"/>
      <c r="DS71" s="284"/>
      <c r="DT71" s="284"/>
      <c r="DU71" s="284" t="s">
        <v>201</v>
      </c>
      <c r="DV71" s="284"/>
      <c r="DW71" s="284"/>
      <c r="DX71" s="284"/>
      <c r="DY71" s="284"/>
      <c r="DZ71" s="284" t="s">
        <v>201</v>
      </c>
      <c r="EA71" s="284"/>
      <c r="EB71" s="284"/>
      <c r="EC71" s="284"/>
      <c r="ED71" s="284"/>
      <c r="EE71" s="284"/>
      <c r="EF71" s="284"/>
      <c r="EG71" s="284" t="s">
        <v>201</v>
      </c>
      <c r="EH71" s="284"/>
      <c r="EI71" s="284"/>
      <c r="EJ71" s="284"/>
      <c r="EK71" s="284"/>
      <c r="EL71" s="284"/>
      <c r="EM71" s="284"/>
      <c r="EN71" s="284" t="s">
        <v>201</v>
      </c>
      <c r="EO71" s="284"/>
      <c r="EP71" s="284"/>
      <c r="EQ71" s="284"/>
      <c r="ER71" s="284"/>
      <c r="ES71" s="284"/>
      <c r="ET71" s="284"/>
      <c r="EU71" s="284" t="s">
        <v>201</v>
      </c>
      <c r="EV71" s="284"/>
      <c r="EW71" s="284"/>
      <c r="EX71" s="284"/>
      <c r="EY71" s="284"/>
      <c r="EZ71" s="284"/>
      <c r="FA71" s="284"/>
      <c r="FB71" s="284"/>
      <c r="FC71" s="284" t="s">
        <v>201</v>
      </c>
      <c r="FD71" s="284"/>
      <c r="FE71" s="284"/>
      <c r="FF71" s="284"/>
      <c r="FG71" s="284"/>
      <c r="FH71" s="284" t="s">
        <v>201</v>
      </c>
      <c r="FI71" s="284"/>
      <c r="FJ71" s="284"/>
      <c r="FK71" s="284"/>
      <c r="FL71" s="284"/>
      <c r="FM71" s="284"/>
      <c r="FN71" s="284"/>
      <c r="FO71" s="284" t="s">
        <v>201</v>
      </c>
      <c r="FP71" s="284"/>
      <c r="FQ71" s="284"/>
      <c r="FR71" s="284"/>
      <c r="FS71" s="284"/>
      <c r="FT71" s="284"/>
      <c r="FU71" s="284"/>
      <c r="FV71" s="284" t="s">
        <v>201</v>
      </c>
      <c r="FW71" s="284"/>
      <c r="FX71" s="284"/>
      <c r="FY71" s="284"/>
      <c r="FZ71" s="284"/>
      <c r="GA71" s="284" t="s">
        <v>201</v>
      </c>
      <c r="GB71" s="284"/>
      <c r="GC71" s="284"/>
      <c r="GD71" s="284"/>
      <c r="GE71" s="284"/>
      <c r="GF71" s="284" t="s">
        <v>201</v>
      </c>
      <c r="GG71" s="284"/>
      <c r="GH71" s="284"/>
      <c r="GI71" s="284"/>
      <c r="GJ71" s="284"/>
      <c r="GK71" s="284"/>
      <c r="GL71" s="284" t="s">
        <v>201</v>
      </c>
      <c r="GM71" s="284"/>
      <c r="GN71" s="284"/>
      <c r="GO71" s="284"/>
      <c r="GP71" s="284"/>
      <c r="GQ71" s="284"/>
      <c r="GR71" s="284"/>
      <c r="GS71" s="306"/>
      <c r="GT71" s="76"/>
    </row>
    <row r="72" spans="1:202" ht="33.75" x14ac:dyDescent="0.2">
      <c r="A72" s="81"/>
      <c r="B72" s="83" t="s">
        <v>90</v>
      </c>
      <c r="C72" s="75">
        <v>1.67442</v>
      </c>
      <c r="D72" s="285">
        <v>0</v>
      </c>
      <c r="E72" s="285"/>
      <c r="F72" s="285"/>
      <c r="G72" s="285"/>
      <c r="H72" s="285"/>
      <c r="I72" s="285">
        <v>0</v>
      </c>
      <c r="J72" s="285"/>
      <c r="K72" s="285"/>
      <c r="L72" s="285"/>
      <c r="M72" s="285"/>
      <c r="N72" s="284">
        <v>0</v>
      </c>
      <c r="O72" s="284"/>
      <c r="P72" s="284"/>
      <c r="Q72" s="284"/>
      <c r="R72" s="284"/>
      <c r="S72" s="284"/>
      <c r="T72" s="284"/>
      <c r="U72" s="284">
        <v>0</v>
      </c>
      <c r="V72" s="284"/>
      <c r="W72" s="284"/>
      <c r="X72" s="284"/>
      <c r="Y72" s="284"/>
      <c r="Z72" s="284"/>
      <c r="AA72" s="72">
        <v>0.14547199299999999</v>
      </c>
      <c r="AB72" s="284">
        <v>0</v>
      </c>
      <c r="AC72" s="284"/>
      <c r="AD72" s="284"/>
      <c r="AE72" s="284"/>
      <c r="AF72" s="284"/>
      <c r="AG72" s="284">
        <v>0</v>
      </c>
      <c r="AH72" s="284"/>
      <c r="AI72" s="284"/>
      <c r="AJ72" s="284"/>
      <c r="AK72" s="284"/>
      <c r="AL72" s="284">
        <v>0</v>
      </c>
      <c r="AM72" s="284"/>
      <c r="AN72" s="284"/>
      <c r="AO72" s="284"/>
      <c r="AP72" s="284"/>
      <c r="AQ72" s="284"/>
      <c r="AR72" s="284"/>
      <c r="AS72" s="284">
        <v>0</v>
      </c>
      <c r="AT72" s="284"/>
      <c r="AU72" s="284"/>
      <c r="AV72" s="284"/>
      <c r="AW72" s="284"/>
      <c r="AX72" s="284"/>
      <c r="AY72" s="284">
        <v>-1.5289480070000001</v>
      </c>
      <c r="AZ72" s="284"/>
      <c r="BA72" s="284"/>
      <c r="BB72" s="284"/>
      <c r="BC72" s="284"/>
      <c r="BD72" s="284"/>
      <c r="BE72" s="284"/>
      <c r="BF72" s="285">
        <v>0</v>
      </c>
      <c r="BG72" s="285"/>
      <c r="BH72" s="285"/>
      <c r="BI72" s="285"/>
      <c r="BJ72" s="285"/>
      <c r="BK72" s="285">
        <v>0</v>
      </c>
      <c r="BL72" s="285"/>
      <c r="BM72" s="285"/>
      <c r="BN72" s="285"/>
      <c r="BO72" s="285"/>
      <c r="BP72" s="285">
        <v>0</v>
      </c>
      <c r="BQ72" s="285"/>
      <c r="BR72" s="285"/>
      <c r="BS72" s="285"/>
      <c r="BT72" s="285"/>
      <c r="BU72" s="285"/>
      <c r="BV72" s="285"/>
      <c r="BW72" s="285">
        <v>0</v>
      </c>
      <c r="BX72" s="285"/>
      <c r="BY72" s="285"/>
      <c r="BZ72" s="285"/>
      <c r="CA72" s="285"/>
      <c r="CB72" s="285"/>
      <c r="CC72" s="285">
        <v>0.14547199299999999</v>
      </c>
      <c r="CD72" s="285"/>
      <c r="CE72" s="285"/>
      <c r="CF72" s="285"/>
      <c r="CG72" s="285"/>
      <c r="CH72" s="285"/>
      <c r="CI72" s="285"/>
      <c r="CJ72" s="284">
        <v>0</v>
      </c>
      <c r="CK72" s="284"/>
      <c r="CL72" s="284"/>
      <c r="CM72" s="284"/>
      <c r="CN72" s="284"/>
      <c r="CO72" s="284">
        <v>0</v>
      </c>
      <c r="CP72" s="284"/>
      <c r="CQ72" s="284"/>
      <c r="CR72" s="284"/>
      <c r="CS72" s="284"/>
      <c r="CT72" s="284">
        <v>0</v>
      </c>
      <c r="CU72" s="284"/>
      <c r="CV72" s="284"/>
      <c r="CW72" s="284"/>
      <c r="CX72" s="284"/>
      <c r="CY72" s="284"/>
      <c r="CZ72" s="284"/>
      <c r="DA72" s="284">
        <v>0</v>
      </c>
      <c r="DB72" s="284"/>
      <c r="DC72" s="284"/>
      <c r="DD72" s="284"/>
      <c r="DE72" s="284"/>
      <c r="DF72" s="284"/>
      <c r="DG72" s="285" t="s">
        <v>201</v>
      </c>
      <c r="DH72" s="285"/>
      <c r="DI72" s="285"/>
      <c r="DJ72" s="285"/>
      <c r="DK72" s="285"/>
      <c r="DL72" s="285"/>
      <c r="DM72" s="285"/>
      <c r="DN72" s="285" t="s">
        <v>201</v>
      </c>
      <c r="DO72" s="285"/>
      <c r="DP72" s="285"/>
      <c r="DQ72" s="285"/>
      <c r="DR72" s="285"/>
      <c r="DS72" s="285"/>
      <c r="DT72" s="285"/>
      <c r="DU72" s="285" t="s">
        <v>201</v>
      </c>
      <c r="DV72" s="285"/>
      <c r="DW72" s="285"/>
      <c r="DX72" s="285"/>
      <c r="DY72" s="285"/>
      <c r="DZ72" s="285" t="s">
        <v>201</v>
      </c>
      <c r="EA72" s="285"/>
      <c r="EB72" s="285"/>
      <c r="EC72" s="285"/>
      <c r="ED72" s="285"/>
      <c r="EE72" s="285"/>
      <c r="EF72" s="285"/>
      <c r="EG72" s="285" t="s">
        <v>201</v>
      </c>
      <c r="EH72" s="285"/>
      <c r="EI72" s="285"/>
      <c r="EJ72" s="285"/>
      <c r="EK72" s="285"/>
      <c r="EL72" s="285"/>
      <c r="EM72" s="285"/>
      <c r="EN72" s="285" t="s">
        <v>201</v>
      </c>
      <c r="EO72" s="285"/>
      <c r="EP72" s="285"/>
      <c r="EQ72" s="285"/>
      <c r="ER72" s="285"/>
      <c r="ES72" s="285"/>
      <c r="ET72" s="285"/>
      <c r="EU72" s="285" t="s">
        <v>201</v>
      </c>
      <c r="EV72" s="285"/>
      <c r="EW72" s="285"/>
      <c r="EX72" s="285"/>
      <c r="EY72" s="285"/>
      <c r="EZ72" s="285"/>
      <c r="FA72" s="285"/>
      <c r="FB72" s="285"/>
      <c r="FC72" s="285" t="s">
        <v>201</v>
      </c>
      <c r="FD72" s="285"/>
      <c r="FE72" s="285"/>
      <c r="FF72" s="285"/>
      <c r="FG72" s="285"/>
      <c r="FH72" s="285" t="s">
        <v>201</v>
      </c>
      <c r="FI72" s="285"/>
      <c r="FJ72" s="285"/>
      <c r="FK72" s="285"/>
      <c r="FL72" s="285"/>
      <c r="FM72" s="285"/>
      <c r="FN72" s="285"/>
      <c r="FO72" s="285" t="s">
        <v>201</v>
      </c>
      <c r="FP72" s="285"/>
      <c r="FQ72" s="285"/>
      <c r="FR72" s="285"/>
      <c r="FS72" s="285"/>
      <c r="FT72" s="285"/>
      <c r="FU72" s="285"/>
      <c r="FV72" s="285" t="s">
        <v>201</v>
      </c>
      <c r="FW72" s="285"/>
      <c r="FX72" s="285"/>
      <c r="FY72" s="285"/>
      <c r="FZ72" s="285"/>
      <c r="GA72" s="285" t="s">
        <v>201</v>
      </c>
      <c r="GB72" s="285"/>
      <c r="GC72" s="285"/>
      <c r="GD72" s="285"/>
      <c r="GE72" s="285"/>
      <c r="GF72" s="285" t="s">
        <v>201</v>
      </c>
      <c r="GG72" s="285"/>
      <c r="GH72" s="285"/>
      <c r="GI72" s="285"/>
      <c r="GJ72" s="285"/>
      <c r="GK72" s="285"/>
      <c r="GL72" s="285" t="s">
        <v>201</v>
      </c>
      <c r="GM72" s="285"/>
      <c r="GN72" s="285"/>
      <c r="GO72" s="285"/>
      <c r="GP72" s="285"/>
      <c r="GQ72" s="285"/>
      <c r="GR72" s="285"/>
      <c r="GS72" s="289"/>
    </row>
    <row r="73" spans="1:202" ht="33.75" x14ac:dyDescent="0.2">
      <c r="A73" s="81"/>
      <c r="B73" s="83" t="s">
        <v>91</v>
      </c>
      <c r="C73" s="75">
        <v>2.2655999999999996</v>
      </c>
      <c r="D73" s="285">
        <v>0</v>
      </c>
      <c r="E73" s="285"/>
      <c r="F73" s="285"/>
      <c r="G73" s="285"/>
      <c r="H73" s="285"/>
      <c r="I73" s="285">
        <v>0</v>
      </c>
      <c r="J73" s="285"/>
      <c r="K73" s="285"/>
      <c r="L73" s="285"/>
      <c r="M73" s="285"/>
      <c r="N73" s="284">
        <v>0</v>
      </c>
      <c r="O73" s="284"/>
      <c r="P73" s="284"/>
      <c r="Q73" s="284"/>
      <c r="R73" s="284"/>
      <c r="S73" s="284"/>
      <c r="T73" s="284"/>
      <c r="U73" s="284">
        <v>0</v>
      </c>
      <c r="V73" s="284"/>
      <c r="W73" s="284"/>
      <c r="X73" s="284"/>
      <c r="Y73" s="284"/>
      <c r="Z73" s="284"/>
      <c r="AA73" s="72">
        <v>10.628068202799998</v>
      </c>
      <c r="AB73" s="284">
        <v>0</v>
      </c>
      <c r="AC73" s="284"/>
      <c r="AD73" s="284"/>
      <c r="AE73" s="284"/>
      <c r="AF73" s="284"/>
      <c r="AG73" s="284">
        <v>0</v>
      </c>
      <c r="AH73" s="284"/>
      <c r="AI73" s="284"/>
      <c r="AJ73" s="284"/>
      <c r="AK73" s="284"/>
      <c r="AL73" s="284">
        <v>0</v>
      </c>
      <c r="AM73" s="284"/>
      <c r="AN73" s="284"/>
      <c r="AO73" s="284"/>
      <c r="AP73" s="284"/>
      <c r="AQ73" s="284"/>
      <c r="AR73" s="284"/>
      <c r="AS73" s="284">
        <v>0</v>
      </c>
      <c r="AT73" s="284"/>
      <c r="AU73" s="284"/>
      <c r="AV73" s="284"/>
      <c r="AW73" s="284"/>
      <c r="AX73" s="284"/>
      <c r="AY73" s="284">
        <v>8.3624682027999988</v>
      </c>
      <c r="AZ73" s="284"/>
      <c r="BA73" s="284"/>
      <c r="BB73" s="284"/>
      <c r="BC73" s="284"/>
      <c r="BD73" s="284"/>
      <c r="BE73" s="284"/>
      <c r="BF73" s="285">
        <v>0</v>
      </c>
      <c r="BG73" s="285"/>
      <c r="BH73" s="285"/>
      <c r="BI73" s="285"/>
      <c r="BJ73" s="285"/>
      <c r="BK73" s="285">
        <v>0</v>
      </c>
      <c r="BL73" s="285"/>
      <c r="BM73" s="285"/>
      <c r="BN73" s="285"/>
      <c r="BO73" s="285"/>
      <c r="BP73" s="285">
        <v>0</v>
      </c>
      <c r="BQ73" s="285"/>
      <c r="BR73" s="285"/>
      <c r="BS73" s="285"/>
      <c r="BT73" s="285"/>
      <c r="BU73" s="285"/>
      <c r="BV73" s="285"/>
      <c r="BW73" s="285">
        <v>0</v>
      </c>
      <c r="BX73" s="285"/>
      <c r="BY73" s="285"/>
      <c r="BZ73" s="285"/>
      <c r="CA73" s="285"/>
      <c r="CB73" s="285"/>
      <c r="CC73" s="285">
        <v>10.628068202799998</v>
      </c>
      <c r="CD73" s="285"/>
      <c r="CE73" s="285"/>
      <c r="CF73" s="285"/>
      <c r="CG73" s="285"/>
      <c r="CH73" s="285"/>
      <c r="CI73" s="285"/>
      <c r="CJ73" s="284">
        <v>0</v>
      </c>
      <c r="CK73" s="284"/>
      <c r="CL73" s="284"/>
      <c r="CM73" s="284"/>
      <c r="CN73" s="284"/>
      <c r="CO73" s="284">
        <v>0</v>
      </c>
      <c r="CP73" s="284"/>
      <c r="CQ73" s="284"/>
      <c r="CR73" s="284"/>
      <c r="CS73" s="284"/>
      <c r="CT73" s="284">
        <v>0</v>
      </c>
      <c r="CU73" s="284"/>
      <c r="CV73" s="284"/>
      <c r="CW73" s="284"/>
      <c r="CX73" s="284"/>
      <c r="CY73" s="284"/>
      <c r="CZ73" s="284"/>
      <c r="DA73" s="284">
        <v>0</v>
      </c>
      <c r="DB73" s="284"/>
      <c r="DC73" s="284"/>
      <c r="DD73" s="284"/>
      <c r="DE73" s="284"/>
      <c r="DF73" s="284"/>
      <c r="DG73" s="285" t="s">
        <v>201</v>
      </c>
      <c r="DH73" s="285"/>
      <c r="DI73" s="285"/>
      <c r="DJ73" s="285"/>
      <c r="DK73" s="285"/>
      <c r="DL73" s="285"/>
      <c r="DM73" s="285"/>
      <c r="DN73" s="285" t="s">
        <v>201</v>
      </c>
      <c r="DO73" s="285"/>
      <c r="DP73" s="285"/>
      <c r="DQ73" s="285"/>
      <c r="DR73" s="285"/>
      <c r="DS73" s="285"/>
      <c r="DT73" s="285"/>
      <c r="DU73" s="285" t="s">
        <v>201</v>
      </c>
      <c r="DV73" s="285"/>
      <c r="DW73" s="285"/>
      <c r="DX73" s="285"/>
      <c r="DY73" s="285"/>
      <c r="DZ73" s="285" t="s">
        <v>201</v>
      </c>
      <c r="EA73" s="285"/>
      <c r="EB73" s="285"/>
      <c r="EC73" s="285"/>
      <c r="ED73" s="285"/>
      <c r="EE73" s="285"/>
      <c r="EF73" s="285"/>
      <c r="EG73" s="285" t="s">
        <v>201</v>
      </c>
      <c r="EH73" s="285"/>
      <c r="EI73" s="285"/>
      <c r="EJ73" s="285"/>
      <c r="EK73" s="285"/>
      <c r="EL73" s="285"/>
      <c r="EM73" s="285"/>
      <c r="EN73" s="285" t="s">
        <v>201</v>
      </c>
      <c r="EO73" s="285"/>
      <c r="EP73" s="285"/>
      <c r="EQ73" s="285"/>
      <c r="ER73" s="285"/>
      <c r="ES73" s="285"/>
      <c r="ET73" s="285"/>
      <c r="EU73" s="285" t="s">
        <v>201</v>
      </c>
      <c r="EV73" s="285"/>
      <c r="EW73" s="285"/>
      <c r="EX73" s="285"/>
      <c r="EY73" s="285"/>
      <c r="EZ73" s="285"/>
      <c r="FA73" s="285"/>
      <c r="FB73" s="285"/>
      <c r="FC73" s="285" t="s">
        <v>201</v>
      </c>
      <c r="FD73" s="285"/>
      <c r="FE73" s="285"/>
      <c r="FF73" s="285"/>
      <c r="FG73" s="285"/>
      <c r="FH73" s="285" t="s">
        <v>201</v>
      </c>
      <c r="FI73" s="285"/>
      <c r="FJ73" s="285"/>
      <c r="FK73" s="285"/>
      <c r="FL73" s="285"/>
      <c r="FM73" s="285"/>
      <c r="FN73" s="285"/>
      <c r="FO73" s="285" t="s">
        <v>201</v>
      </c>
      <c r="FP73" s="285"/>
      <c r="FQ73" s="285"/>
      <c r="FR73" s="285"/>
      <c r="FS73" s="285"/>
      <c r="FT73" s="285"/>
      <c r="FU73" s="285"/>
      <c r="FV73" s="285" t="s">
        <v>201</v>
      </c>
      <c r="FW73" s="285"/>
      <c r="FX73" s="285"/>
      <c r="FY73" s="285"/>
      <c r="FZ73" s="285"/>
      <c r="GA73" s="285" t="s">
        <v>201</v>
      </c>
      <c r="GB73" s="285"/>
      <c r="GC73" s="285"/>
      <c r="GD73" s="285"/>
      <c r="GE73" s="285"/>
      <c r="GF73" s="285" t="s">
        <v>201</v>
      </c>
      <c r="GG73" s="285"/>
      <c r="GH73" s="285"/>
      <c r="GI73" s="285"/>
      <c r="GJ73" s="285"/>
      <c r="GK73" s="285"/>
      <c r="GL73" s="285" t="s">
        <v>201</v>
      </c>
      <c r="GM73" s="285"/>
      <c r="GN73" s="285"/>
      <c r="GO73" s="285"/>
      <c r="GP73" s="285"/>
      <c r="GQ73" s="285"/>
      <c r="GR73" s="285"/>
      <c r="GS73" s="289"/>
    </row>
    <row r="74" spans="1:202" s="77" customFormat="1" x14ac:dyDescent="0.2">
      <c r="A74" s="73" t="s">
        <v>92</v>
      </c>
      <c r="B74" s="80" t="s">
        <v>93</v>
      </c>
      <c r="C74" s="75">
        <v>7.8823999999999996</v>
      </c>
      <c r="D74" s="285">
        <v>0</v>
      </c>
      <c r="E74" s="285"/>
      <c r="F74" s="285"/>
      <c r="G74" s="285"/>
      <c r="H74" s="285"/>
      <c r="I74" s="285">
        <v>0</v>
      </c>
      <c r="J74" s="285"/>
      <c r="K74" s="285"/>
      <c r="L74" s="285"/>
      <c r="M74" s="285"/>
      <c r="N74" s="284">
        <v>0</v>
      </c>
      <c r="O74" s="284"/>
      <c r="P74" s="284"/>
      <c r="Q74" s="284"/>
      <c r="R74" s="284"/>
      <c r="S74" s="284"/>
      <c r="T74" s="284"/>
      <c r="U74" s="284">
        <v>0</v>
      </c>
      <c r="V74" s="284"/>
      <c r="W74" s="284"/>
      <c r="X74" s="284"/>
      <c r="Y74" s="284"/>
      <c r="Z74" s="284"/>
      <c r="AA74" s="75">
        <v>0.46401788999999999</v>
      </c>
      <c r="AB74" s="284">
        <v>0</v>
      </c>
      <c r="AC74" s="284"/>
      <c r="AD74" s="284"/>
      <c r="AE74" s="284"/>
      <c r="AF74" s="284"/>
      <c r="AG74" s="284">
        <v>0</v>
      </c>
      <c r="AH74" s="284"/>
      <c r="AI74" s="284"/>
      <c r="AJ74" s="284"/>
      <c r="AK74" s="284"/>
      <c r="AL74" s="284">
        <v>0</v>
      </c>
      <c r="AM74" s="284"/>
      <c r="AN74" s="284"/>
      <c r="AO74" s="284"/>
      <c r="AP74" s="284"/>
      <c r="AQ74" s="284"/>
      <c r="AR74" s="284"/>
      <c r="AS74" s="284">
        <v>0</v>
      </c>
      <c r="AT74" s="284"/>
      <c r="AU74" s="284"/>
      <c r="AV74" s="284"/>
      <c r="AW74" s="284"/>
      <c r="AX74" s="284"/>
      <c r="AY74" s="284">
        <v>-7.4183821099999996</v>
      </c>
      <c r="AZ74" s="284"/>
      <c r="BA74" s="284"/>
      <c r="BB74" s="284"/>
      <c r="BC74" s="284"/>
      <c r="BD74" s="284"/>
      <c r="BE74" s="284"/>
      <c r="BF74" s="284">
        <v>0</v>
      </c>
      <c r="BG74" s="284"/>
      <c r="BH74" s="284"/>
      <c r="BI74" s="284"/>
      <c r="BJ74" s="284"/>
      <c r="BK74" s="284">
        <v>0</v>
      </c>
      <c r="BL74" s="284"/>
      <c r="BM74" s="284"/>
      <c r="BN74" s="284"/>
      <c r="BO74" s="284"/>
      <c r="BP74" s="284">
        <v>0</v>
      </c>
      <c r="BQ74" s="284"/>
      <c r="BR74" s="284"/>
      <c r="BS74" s="284"/>
      <c r="BT74" s="284"/>
      <c r="BU74" s="284"/>
      <c r="BV74" s="284"/>
      <c r="BW74" s="284">
        <v>0</v>
      </c>
      <c r="BX74" s="284"/>
      <c r="BY74" s="284"/>
      <c r="BZ74" s="284"/>
      <c r="CA74" s="284"/>
      <c r="CB74" s="284"/>
      <c r="CC74" s="284">
        <v>0.46401788999999999</v>
      </c>
      <c r="CD74" s="284"/>
      <c r="CE74" s="284"/>
      <c r="CF74" s="284"/>
      <c r="CG74" s="284"/>
      <c r="CH74" s="284"/>
      <c r="CI74" s="284"/>
      <c r="CJ74" s="284">
        <v>0</v>
      </c>
      <c r="CK74" s="284"/>
      <c r="CL74" s="284"/>
      <c r="CM74" s="284"/>
      <c r="CN74" s="284"/>
      <c r="CO74" s="284">
        <v>0</v>
      </c>
      <c r="CP74" s="284"/>
      <c r="CQ74" s="284"/>
      <c r="CR74" s="284"/>
      <c r="CS74" s="284"/>
      <c r="CT74" s="284">
        <v>0</v>
      </c>
      <c r="CU74" s="284"/>
      <c r="CV74" s="284"/>
      <c r="CW74" s="284"/>
      <c r="CX74" s="284"/>
      <c r="CY74" s="284"/>
      <c r="CZ74" s="284"/>
      <c r="DA74" s="284">
        <v>0</v>
      </c>
      <c r="DB74" s="284"/>
      <c r="DC74" s="284"/>
      <c r="DD74" s="284"/>
      <c r="DE74" s="284"/>
      <c r="DF74" s="284"/>
      <c r="DG74" s="284" t="s">
        <v>201</v>
      </c>
      <c r="DH74" s="284"/>
      <c r="DI74" s="284"/>
      <c r="DJ74" s="284"/>
      <c r="DK74" s="284"/>
      <c r="DL74" s="284"/>
      <c r="DM74" s="284"/>
      <c r="DN74" s="284" t="s">
        <v>201</v>
      </c>
      <c r="DO74" s="284"/>
      <c r="DP74" s="284"/>
      <c r="DQ74" s="284"/>
      <c r="DR74" s="284"/>
      <c r="DS74" s="284"/>
      <c r="DT74" s="284"/>
      <c r="DU74" s="284" t="s">
        <v>201</v>
      </c>
      <c r="DV74" s="284"/>
      <c r="DW74" s="284"/>
      <c r="DX74" s="284"/>
      <c r="DY74" s="284"/>
      <c r="DZ74" s="284" t="s">
        <v>201</v>
      </c>
      <c r="EA74" s="284"/>
      <c r="EB74" s="284"/>
      <c r="EC74" s="284"/>
      <c r="ED74" s="284"/>
      <c r="EE74" s="284"/>
      <c r="EF74" s="284"/>
      <c r="EG74" s="284" t="s">
        <v>201</v>
      </c>
      <c r="EH74" s="284"/>
      <c r="EI74" s="284"/>
      <c r="EJ74" s="284"/>
      <c r="EK74" s="284"/>
      <c r="EL74" s="284"/>
      <c r="EM74" s="284"/>
      <c r="EN74" s="284" t="s">
        <v>201</v>
      </c>
      <c r="EO74" s="284"/>
      <c r="EP74" s="284"/>
      <c r="EQ74" s="284"/>
      <c r="ER74" s="284"/>
      <c r="ES74" s="284"/>
      <c r="ET74" s="284"/>
      <c r="EU74" s="284" t="s">
        <v>201</v>
      </c>
      <c r="EV74" s="284"/>
      <c r="EW74" s="284"/>
      <c r="EX74" s="284"/>
      <c r="EY74" s="284"/>
      <c r="EZ74" s="284"/>
      <c r="FA74" s="284"/>
      <c r="FB74" s="284"/>
      <c r="FC74" s="284" t="s">
        <v>201</v>
      </c>
      <c r="FD74" s="284"/>
      <c r="FE74" s="284"/>
      <c r="FF74" s="284"/>
      <c r="FG74" s="284"/>
      <c r="FH74" s="284" t="s">
        <v>201</v>
      </c>
      <c r="FI74" s="284"/>
      <c r="FJ74" s="284"/>
      <c r="FK74" s="284"/>
      <c r="FL74" s="284"/>
      <c r="FM74" s="284"/>
      <c r="FN74" s="284"/>
      <c r="FO74" s="284" t="s">
        <v>201</v>
      </c>
      <c r="FP74" s="284"/>
      <c r="FQ74" s="284"/>
      <c r="FR74" s="284"/>
      <c r="FS74" s="284"/>
      <c r="FT74" s="284"/>
      <c r="FU74" s="284"/>
      <c r="FV74" s="284" t="s">
        <v>201</v>
      </c>
      <c r="FW74" s="284"/>
      <c r="FX74" s="284"/>
      <c r="FY74" s="284"/>
      <c r="FZ74" s="284"/>
      <c r="GA74" s="284" t="s">
        <v>201</v>
      </c>
      <c r="GB74" s="284"/>
      <c r="GC74" s="284"/>
      <c r="GD74" s="284"/>
      <c r="GE74" s="284"/>
      <c r="GF74" s="284" t="s">
        <v>201</v>
      </c>
      <c r="GG74" s="284"/>
      <c r="GH74" s="284"/>
      <c r="GI74" s="284"/>
      <c r="GJ74" s="284"/>
      <c r="GK74" s="284"/>
      <c r="GL74" s="284" t="s">
        <v>201</v>
      </c>
      <c r="GM74" s="284"/>
      <c r="GN74" s="284"/>
      <c r="GO74" s="284"/>
      <c r="GP74" s="284"/>
      <c r="GQ74" s="284"/>
      <c r="GR74" s="284"/>
      <c r="GS74" s="306"/>
      <c r="GT74" s="76"/>
    </row>
    <row r="75" spans="1:202" ht="33.75" x14ac:dyDescent="0.2">
      <c r="A75" s="81"/>
      <c r="B75" s="83" t="s">
        <v>94</v>
      </c>
      <c r="C75" s="75">
        <v>2.36</v>
      </c>
      <c r="D75" s="285">
        <v>0</v>
      </c>
      <c r="E75" s="285"/>
      <c r="F75" s="285"/>
      <c r="G75" s="285"/>
      <c r="H75" s="285"/>
      <c r="I75" s="285">
        <v>0</v>
      </c>
      <c r="J75" s="285"/>
      <c r="K75" s="285"/>
      <c r="L75" s="285"/>
      <c r="M75" s="285"/>
      <c r="N75" s="284">
        <v>0</v>
      </c>
      <c r="O75" s="284"/>
      <c r="P75" s="284"/>
      <c r="Q75" s="284"/>
      <c r="R75" s="284"/>
      <c r="S75" s="284"/>
      <c r="T75" s="284"/>
      <c r="U75" s="284">
        <v>0</v>
      </c>
      <c r="V75" s="284"/>
      <c r="W75" s="284"/>
      <c r="X75" s="284"/>
      <c r="Y75" s="284"/>
      <c r="Z75" s="284"/>
      <c r="AA75" s="72">
        <v>0</v>
      </c>
      <c r="AB75" s="284">
        <v>0</v>
      </c>
      <c r="AC75" s="284"/>
      <c r="AD75" s="284"/>
      <c r="AE75" s="284"/>
      <c r="AF75" s="284"/>
      <c r="AG75" s="284">
        <v>0</v>
      </c>
      <c r="AH75" s="284"/>
      <c r="AI75" s="284"/>
      <c r="AJ75" s="284"/>
      <c r="AK75" s="284"/>
      <c r="AL75" s="284">
        <v>0</v>
      </c>
      <c r="AM75" s="284"/>
      <c r="AN75" s="284"/>
      <c r="AO75" s="284"/>
      <c r="AP75" s="284"/>
      <c r="AQ75" s="284"/>
      <c r="AR75" s="284"/>
      <c r="AS75" s="284">
        <v>0</v>
      </c>
      <c r="AT75" s="284"/>
      <c r="AU75" s="284"/>
      <c r="AV75" s="284"/>
      <c r="AW75" s="284"/>
      <c r="AX75" s="284"/>
      <c r="AY75" s="285">
        <v>-2.36</v>
      </c>
      <c r="AZ75" s="285"/>
      <c r="BA75" s="285"/>
      <c r="BB75" s="285"/>
      <c r="BC75" s="285"/>
      <c r="BD75" s="285"/>
      <c r="BE75" s="285"/>
      <c r="BF75" s="285">
        <v>0</v>
      </c>
      <c r="BG75" s="285"/>
      <c r="BH75" s="285"/>
      <c r="BI75" s="285"/>
      <c r="BJ75" s="285"/>
      <c r="BK75" s="285">
        <v>0</v>
      </c>
      <c r="BL75" s="285"/>
      <c r="BM75" s="285"/>
      <c r="BN75" s="285"/>
      <c r="BO75" s="285"/>
      <c r="BP75" s="285">
        <v>0</v>
      </c>
      <c r="BQ75" s="285"/>
      <c r="BR75" s="285"/>
      <c r="BS75" s="285"/>
      <c r="BT75" s="285"/>
      <c r="BU75" s="285"/>
      <c r="BV75" s="285"/>
      <c r="BW75" s="285">
        <v>0</v>
      </c>
      <c r="BX75" s="285"/>
      <c r="BY75" s="285"/>
      <c r="BZ75" s="285"/>
      <c r="CA75" s="285"/>
      <c r="CB75" s="285"/>
      <c r="CC75" s="285">
        <v>0</v>
      </c>
      <c r="CD75" s="285"/>
      <c r="CE75" s="285"/>
      <c r="CF75" s="285"/>
      <c r="CG75" s="285"/>
      <c r="CH75" s="285"/>
      <c r="CI75" s="285"/>
      <c r="CJ75" s="284">
        <v>0</v>
      </c>
      <c r="CK75" s="284"/>
      <c r="CL75" s="284"/>
      <c r="CM75" s="284"/>
      <c r="CN75" s="284"/>
      <c r="CO75" s="284">
        <v>0</v>
      </c>
      <c r="CP75" s="284"/>
      <c r="CQ75" s="284"/>
      <c r="CR75" s="284"/>
      <c r="CS75" s="284"/>
      <c r="CT75" s="284">
        <v>0</v>
      </c>
      <c r="CU75" s="284"/>
      <c r="CV75" s="284"/>
      <c r="CW75" s="284"/>
      <c r="CX75" s="284"/>
      <c r="CY75" s="284"/>
      <c r="CZ75" s="284"/>
      <c r="DA75" s="284">
        <v>0</v>
      </c>
      <c r="DB75" s="284"/>
      <c r="DC75" s="284"/>
      <c r="DD75" s="284"/>
      <c r="DE75" s="284"/>
      <c r="DF75" s="284"/>
      <c r="DG75" s="285" t="s">
        <v>201</v>
      </c>
      <c r="DH75" s="285"/>
      <c r="DI75" s="285"/>
      <c r="DJ75" s="285"/>
      <c r="DK75" s="285"/>
      <c r="DL75" s="285"/>
      <c r="DM75" s="285"/>
      <c r="DN75" s="285" t="s">
        <v>201</v>
      </c>
      <c r="DO75" s="285"/>
      <c r="DP75" s="285"/>
      <c r="DQ75" s="285"/>
      <c r="DR75" s="285"/>
      <c r="DS75" s="285"/>
      <c r="DT75" s="285"/>
      <c r="DU75" s="285" t="s">
        <v>201</v>
      </c>
      <c r="DV75" s="285"/>
      <c r="DW75" s="285"/>
      <c r="DX75" s="285"/>
      <c r="DY75" s="285"/>
      <c r="DZ75" s="285" t="s">
        <v>201</v>
      </c>
      <c r="EA75" s="285"/>
      <c r="EB75" s="285"/>
      <c r="EC75" s="285"/>
      <c r="ED75" s="285"/>
      <c r="EE75" s="285"/>
      <c r="EF75" s="285"/>
      <c r="EG75" s="285" t="s">
        <v>201</v>
      </c>
      <c r="EH75" s="285"/>
      <c r="EI75" s="285"/>
      <c r="EJ75" s="285"/>
      <c r="EK75" s="285"/>
      <c r="EL75" s="285"/>
      <c r="EM75" s="285"/>
      <c r="EN75" s="285" t="s">
        <v>201</v>
      </c>
      <c r="EO75" s="285"/>
      <c r="EP75" s="285"/>
      <c r="EQ75" s="285"/>
      <c r="ER75" s="285"/>
      <c r="ES75" s="285"/>
      <c r="ET75" s="285"/>
      <c r="EU75" s="285" t="s">
        <v>201</v>
      </c>
      <c r="EV75" s="285"/>
      <c r="EW75" s="285"/>
      <c r="EX75" s="285"/>
      <c r="EY75" s="285"/>
      <c r="EZ75" s="285"/>
      <c r="FA75" s="285"/>
      <c r="FB75" s="285"/>
      <c r="FC75" s="285" t="s">
        <v>201</v>
      </c>
      <c r="FD75" s="285"/>
      <c r="FE75" s="285"/>
      <c r="FF75" s="285"/>
      <c r="FG75" s="285"/>
      <c r="FH75" s="285" t="s">
        <v>201</v>
      </c>
      <c r="FI75" s="285"/>
      <c r="FJ75" s="285"/>
      <c r="FK75" s="285"/>
      <c r="FL75" s="285"/>
      <c r="FM75" s="285"/>
      <c r="FN75" s="285"/>
      <c r="FO75" s="285" t="s">
        <v>201</v>
      </c>
      <c r="FP75" s="285"/>
      <c r="FQ75" s="285"/>
      <c r="FR75" s="285"/>
      <c r="FS75" s="285"/>
      <c r="FT75" s="285"/>
      <c r="FU75" s="285"/>
      <c r="FV75" s="285" t="s">
        <v>201</v>
      </c>
      <c r="FW75" s="285"/>
      <c r="FX75" s="285"/>
      <c r="FY75" s="285"/>
      <c r="FZ75" s="285"/>
      <c r="GA75" s="285" t="s">
        <v>201</v>
      </c>
      <c r="GB75" s="285"/>
      <c r="GC75" s="285"/>
      <c r="GD75" s="285"/>
      <c r="GE75" s="285"/>
      <c r="GF75" s="285" t="s">
        <v>201</v>
      </c>
      <c r="GG75" s="285"/>
      <c r="GH75" s="285"/>
      <c r="GI75" s="285"/>
      <c r="GJ75" s="285"/>
      <c r="GK75" s="285"/>
      <c r="GL75" s="285" t="s">
        <v>201</v>
      </c>
      <c r="GM75" s="285"/>
      <c r="GN75" s="285"/>
      <c r="GO75" s="285"/>
      <c r="GP75" s="285"/>
      <c r="GQ75" s="285"/>
      <c r="GR75" s="285"/>
      <c r="GS75" s="289"/>
    </row>
    <row r="76" spans="1:202" ht="11.25" x14ac:dyDescent="0.2">
      <c r="A76" s="81"/>
      <c r="B76" s="83" t="s">
        <v>95</v>
      </c>
      <c r="C76" s="75">
        <v>0.94399999999999995</v>
      </c>
      <c r="D76" s="285">
        <v>0</v>
      </c>
      <c r="E76" s="285"/>
      <c r="F76" s="285"/>
      <c r="G76" s="285"/>
      <c r="H76" s="285"/>
      <c r="I76" s="285">
        <v>0</v>
      </c>
      <c r="J76" s="285"/>
      <c r="K76" s="285"/>
      <c r="L76" s="285"/>
      <c r="M76" s="285"/>
      <c r="N76" s="284">
        <v>0</v>
      </c>
      <c r="O76" s="284"/>
      <c r="P76" s="284"/>
      <c r="Q76" s="284"/>
      <c r="R76" s="284"/>
      <c r="S76" s="284"/>
      <c r="T76" s="284"/>
      <c r="U76" s="284">
        <v>0</v>
      </c>
      <c r="V76" s="284"/>
      <c r="W76" s="284"/>
      <c r="X76" s="284"/>
      <c r="Y76" s="284"/>
      <c r="Z76" s="284"/>
      <c r="AA76" s="72">
        <v>0</v>
      </c>
      <c r="AB76" s="284">
        <v>0</v>
      </c>
      <c r="AC76" s="284"/>
      <c r="AD76" s="284"/>
      <c r="AE76" s="284"/>
      <c r="AF76" s="284"/>
      <c r="AG76" s="284">
        <v>0</v>
      </c>
      <c r="AH76" s="284"/>
      <c r="AI76" s="284"/>
      <c r="AJ76" s="284"/>
      <c r="AK76" s="284"/>
      <c r="AL76" s="284">
        <v>0</v>
      </c>
      <c r="AM76" s="284"/>
      <c r="AN76" s="284"/>
      <c r="AO76" s="284"/>
      <c r="AP76" s="284"/>
      <c r="AQ76" s="284"/>
      <c r="AR76" s="284"/>
      <c r="AS76" s="284">
        <v>0</v>
      </c>
      <c r="AT76" s="284"/>
      <c r="AU76" s="284"/>
      <c r="AV76" s="284"/>
      <c r="AW76" s="284"/>
      <c r="AX76" s="284"/>
      <c r="AY76" s="285">
        <v>-0.94399999999999995</v>
      </c>
      <c r="AZ76" s="285"/>
      <c r="BA76" s="285"/>
      <c r="BB76" s="285"/>
      <c r="BC76" s="285"/>
      <c r="BD76" s="285"/>
      <c r="BE76" s="285"/>
      <c r="BF76" s="285">
        <v>0</v>
      </c>
      <c r="BG76" s="285"/>
      <c r="BH76" s="285"/>
      <c r="BI76" s="285"/>
      <c r="BJ76" s="285"/>
      <c r="BK76" s="285">
        <v>0</v>
      </c>
      <c r="BL76" s="285"/>
      <c r="BM76" s="285"/>
      <c r="BN76" s="285"/>
      <c r="BO76" s="285"/>
      <c r="BP76" s="285">
        <v>0</v>
      </c>
      <c r="BQ76" s="285"/>
      <c r="BR76" s="285"/>
      <c r="BS76" s="285"/>
      <c r="BT76" s="285"/>
      <c r="BU76" s="285"/>
      <c r="BV76" s="285"/>
      <c r="BW76" s="285">
        <v>0</v>
      </c>
      <c r="BX76" s="285"/>
      <c r="BY76" s="285"/>
      <c r="BZ76" s="285"/>
      <c r="CA76" s="285"/>
      <c r="CB76" s="285"/>
      <c r="CC76" s="285">
        <v>0</v>
      </c>
      <c r="CD76" s="285"/>
      <c r="CE76" s="285"/>
      <c r="CF76" s="285"/>
      <c r="CG76" s="285"/>
      <c r="CH76" s="285"/>
      <c r="CI76" s="285"/>
      <c r="CJ76" s="284">
        <v>0</v>
      </c>
      <c r="CK76" s="284"/>
      <c r="CL76" s="284"/>
      <c r="CM76" s="284"/>
      <c r="CN76" s="284"/>
      <c r="CO76" s="284">
        <v>0</v>
      </c>
      <c r="CP76" s="284"/>
      <c r="CQ76" s="284"/>
      <c r="CR76" s="284"/>
      <c r="CS76" s="284"/>
      <c r="CT76" s="284">
        <v>0</v>
      </c>
      <c r="CU76" s="284"/>
      <c r="CV76" s="284"/>
      <c r="CW76" s="284"/>
      <c r="CX76" s="284"/>
      <c r="CY76" s="284"/>
      <c r="CZ76" s="284"/>
      <c r="DA76" s="284">
        <v>0</v>
      </c>
      <c r="DB76" s="284"/>
      <c r="DC76" s="284"/>
      <c r="DD76" s="284"/>
      <c r="DE76" s="284"/>
      <c r="DF76" s="284"/>
      <c r="DG76" s="285" t="s">
        <v>201</v>
      </c>
      <c r="DH76" s="285"/>
      <c r="DI76" s="285"/>
      <c r="DJ76" s="285"/>
      <c r="DK76" s="285"/>
      <c r="DL76" s="285"/>
      <c r="DM76" s="285"/>
      <c r="DN76" s="285" t="s">
        <v>201</v>
      </c>
      <c r="DO76" s="285"/>
      <c r="DP76" s="285"/>
      <c r="DQ76" s="285"/>
      <c r="DR76" s="285"/>
      <c r="DS76" s="285"/>
      <c r="DT76" s="285"/>
      <c r="DU76" s="285" t="s">
        <v>201</v>
      </c>
      <c r="DV76" s="285"/>
      <c r="DW76" s="285"/>
      <c r="DX76" s="285"/>
      <c r="DY76" s="285"/>
      <c r="DZ76" s="285" t="s">
        <v>201</v>
      </c>
      <c r="EA76" s="285"/>
      <c r="EB76" s="285"/>
      <c r="EC76" s="285"/>
      <c r="ED76" s="285"/>
      <c r="EE76" s="285"/>
      <c r="EF76" s="285"/>
      <c r="EG76" s="285" t="s">
        <v>201</v>
      </c>
      <c r="EH76" s="285"/>
      <c r="EI76" s="285"/>
      <c r="EJ76" s="285"/>
      <c r="EK76" s="285"/>
      <c r="EL76" s="285"/>
      <c r="EM76" s="285"/>
      <c r="EN76" s="285" t="s">
        <v>201</v>
      </c>
      <c r="EO76" s="285"/>
      <c r="EP76" s="285"/>
      <c r="EQ76" s="285"/>
      <c r="ER76" s="285"/>
      <c r="ES76" s="285"/>
      <c r="ET76" s="285"/>
      <c r="EU76" s="285" t="s">
        <v>201</v>
      </c>
      <c r="EV76" s="285"/>
      <c r="EW76" s="285"/>
      <c r="EX76" s="285"/>
      <c r="EY76" s="285"/>
      <c r="EZ76" s="285"/>
      <c r="FA76" s="285"/>
      <c r="FB76" s="285"/>
      <c r="FC76" s="285" t="s">
        <v>201</v>
      </c>
      <c r="FD76" s="285"/>
      <c r="FE76" s="285"/>
      <c r="FF76" s="285"/>
      <c r="FG76" s="285"/>
      <c r="FH76" s="285" t="s">
        <v>201</v>
      </c>
      <c r="FI76" s="285"/>
      <c r="FJ76" s="285"/>
      <c r="FK76" s="285"/>
      <c r="FL76" s="285"/>
      <c r="FM76" s="285"/>
      <c r="FN76" s="285"/>
      <c r="FO76" s="285" t="s">
        <v>201</v>
      </c>
      <c r="FP76" s="285"/>
      <c r="FQ76" s="285"/>
      <c r="FR76" s="285"/>
      <c r="FS76" s="285"/>
      <c r="FT76" s="285"/>
      <c r="FU76" s="285"/>
      <c r="FV76" s="285" t="s">
        <v>201</v>
      </c>
      <c r="FW76" s="285"/>
      <c r="FX76" s="285"/>
      <c r="FY76" s="285"/>
      <c r="FZ76" s="285"/>
      <c r="GA76" s="285" t="s">
        <v>201</v>
      </c>
      <c r="GB76" s="285"/>
      <c r="GC76" s="285"/>
      <c r="GD76" s="285"/>
      <c r="GE76" s="285"/>
      <c r="GF76" s="285" t="s">
        <v>201</v>
      </c>
      <c r="GG76" s="285"/>
      <c r="GH76" s="285"/>
      <c r="GI76" s="285"/>
      <c r="GJ76" s="285"/>
      <c r="GK76" s="285"/>
      <c r="GL76" s="285" t="s">
        <v>201</v>
      </c>
      <c r="GM76" s="285"/>
      <c r="GN76" s="285"/>
      <c r="GO76" s="285"/>
      <c r="GP76" s="285"/>
      <c r="GQ76" s="285"/>
      <c r="GR76" s="285"/>
      <c r="GS76" s="289"/>
    </row>
    <row r="77" spans="1:202" ht="22.5" x14ac:dyDescent="0.2">
      <c r="A77" s="81"/>
      <c r="B77" s="83" t="s">
        <v>96</v>
      </c>
      <c r="C77" s="75">
        <v>1.77</v>
      </c>
      <c r="D77" s="285">
        <v>0</v>
      </c>
      <c r="E77" s="285"/>
      <c r="F77" s="285"/>
      <c r="G77" s="285"/>
      <c r="H77" s="285"/>
      <c r="I77" s="285">
        <v>0</v>
      </c>
      <c r="J77" s="285"/>
      <c r="K77" s="285"/>
      <c r="L77" s="285"/>
      <c r="M77" s="285"/>
      <c r="N77" s="284">
        <v>0</v>
      </c>
      <c r="O77" s="284"/>
      <c r="P77" s="284"/>
      <c r="Q77" s="284"/>
      <c r="R77" s="284"/>
      <c r="S77" s="284"/>
      <c r="T77" s="284"/>
      <c r="U77" s="284">
        <v>0</v>
      </c>
      <c r="V77" s="284"/>
      <c r="W77" s="284"/>
      <c r="X77" s="284"/>
      <c r="Y77" s="284"/>
      <c r="Z77" s="284"/>
      <c r="AA77" s="72">
        <v>0</v>
      </c>
      <c r="AB77" s="284">
        <v>0</v>
      </c>
      <c r="AC77" s="284"/>
      <c r="AD77" s="284"/>
      <c r="AE77" s="284"/>
      <c r="AF77" s="284"/>
      <c r="AG77" s="284">
        <v>0</v>
      </c>
      <c r="AH77" s="284"/>
      <c r="AI77" s="284"/>
      <c r="AJ77" s="284"/>
      <c r="AK77" s="284"/>
      <c r="AL77" s="284">
        <v>0</v>
      </c>
      <c r="AM77" s="284"/>
      <c r="AN77" s="284"/>
      <c r="AO77" s="284"/>
      <c r="AP77" s="284"/>
      <c r="AQ77" s="284"/>
      <c r="AR77" s="284"/>
      <c r="AS77" s="284">
        <v>0</v>
      </c>
      <c r="AT77" s="284"/>
      <c r="AU77" s="284"/>
      <c r="AV77" s="284"/>
      <c r="AW77" s="284"/>
      <c r="AX77" s="284"/>
      <c r="AY77" s="285">
        <v>-1.77</v>
      </c>
      <c r="AZ77" s="285"/>
      <c r="BA77" s="285"/>
      <c r="BB77" s="285"/>
      <c r="BC77" s="285"/>
      <c r="BD77" s="285"/>
      <c r="BE77" s="285"/>
      <c r="BF77" s="285">
        <v>0</v>
      </c>
      <c r="BG77" s="285"/>
      <c r="BH77" s="285"/>
      <c r="BI77" s="285"/>
      <c r="BJ77" s="285"/>
      <c r="BK77" s="285">
        <v>0</v>
      </c>
      <c r="BL77" s="285"/>
      <c r="BM77" s="285"/>
      <c r="BN77" s="285"/>
      <c r="BO77" s="285"/>
      <c r="BP77" s="285">
        <v>0</v>
      </c>
      <c r="BQ77" s="285"/>
      <c r="BR77" s="285"/>
      <c r="BS77" s="285"/>
      <c r="BT77" s="285"/>
      <c r="BU77" s="285"/>
      <c r="BV77" s="285"/>
      <c r="BW77" s="285">
        <v>0</v>
      </c>
      <c r="BX77" s="285"/>
      <c r="BY77" s="285"/>
      <c r="BZ77" s="285"/>
      <c r="CA77" s="285"/>
      <c r="CB77" s="285"/>
      <c r="CC77" s="285">
        <v>0</v>
      </c>
      <c r="CD77" s="285"/>
      <c r="CE77" s="285"/>
      <c r="CF77" s="285"/>
      <c r="CG77" s="285"/>
      <c r="CH77" s="285"/>
      <c r="CI77" s="285"/>
      <c r="CJ77" s="284">
        <v>0</v>
      </c>
      <c r="CK77" s="284"/>
      <c r="CL77" s="284"/>
      <c r="CM77" s="284"/>
      <c r="CN77" s="284"/>
      <c r="CO77" s="284">
        <v>0</v>
      </c>
      <c r="CP77" s="284"/>
      <c r="CQ77" s="284"/>
      <c r="CR77" s="284"/>
      <c r="CS77" s="284"/>
      <c r="CT77" s="284">
        <v>0</v>
      </c>
      <c r="CU77" s="284"/>
      <c r="CV77" s="284"/>
      <c r="CW77" s="284"/>
      <c r="CX77" s="284"/>
      <c r="CY77" s="284"/>
      <c r="CZ77" s="284"/>
      <c r="DA77" s="284">
        <v>0</v>
      </c>
      <c r="DB77" s="284"/>
      <c r="DC77" s="284"/>
      <c r="DD77" s="284"/>
      <c r="DE77" s="284"/>
      <c r="DF77" s="284"/>
      <c r="DG77" s="285" t="s">
        <v>201</v>
      </c>
      <c r="DH77" s="285"/>
      <c r="DI77" s="285"/>
      <c r="DJ77" s="285"/>
      <c r="DK77" s="285"/>
      <c r="DL77" s="285"/>
      <c r="DM77" s="285"/>
      <c r="DN77" s="285" t="s">
        <v>201</v>
      </c>
      <c r="DO77" s="285"/>
      <c r="DP77" s="285"/>
      <c r="DQ77" s="285"/>
      <c r="DR77" s="285"/>
      <c r="DS77" s="285"/>
      <c r="DT77" s="285"/>
      <c r="DU77" s="285" t="s">
        <v>201</v>
      </c>
      <c r="DV77" s="285"/>
      <c r="DW77" s="285"/>
      <c r="DX77" s="285"/>
      <c r="DY77" s="285"/>
      <c r="DZ77" s="285" t="s">
        <v>201</v>
      </c>
      <c r="EA77" s="285"/>
      <c r="EB77" s="285"/>
      <c r="EC77" s="285"/>
      <c r="ED77" s="285"/>
      <c r="EE77" s="285"/>
      <c r="EF77" s="285"/>
      <c r="EG77" s="285" t="s">
        <v>201</v>
      </c>
      <c r="EH77" s="285"/>
      <c r="EI77" s="285"/>
      <c r="EJ77" s="285"/>
      <c r="EK77" s="285"/>
      <c r="EL77" s="285"/>
      <c r="EM77" s="285"/>
      <c r="EN77" s="285" t="s">
        <v>201</v>
      </c>
      <c r="EO77" s="285"/>
      <c r="EP77" s="285"/>
      <c r="EQ77" s="285"/>
      <c r="ER77" s="285"/>
      <c r="ES77" s="285"/>
      <c r="ET77" s="285"/>
      <c r="EU77" s="285" t="s">
        <v>201</v>
      </c>
      <c r="EV77" s="285"/>
      <c r="EW77" s="285"/>
      <c r="EX77" s="285"/>
      <c r="EY77" s="285"/>
      <c r="EZ77" s="285"/>
      <c r="FA77" s="285"/>
      <c r="FB77" s="285"/>
      <c r="FC77" s="285" t="s">
        <v>201</v>
      </c>
      <c r="FD77" s="285"/>
      <c r="FE77" s="285"/>
      <c r="FF77" s="285"/>
      <c r="FG77" s="285"/>
      <c r="FH77" s="285" t="s">
        <v>201</v>
      </c>
      <c r="FI77" s="285"/>
      <c r="FJ77" s="285"/>
      <c r="FK77" s="285"/>
      <c r="FL77" s="285"/>
      <c r="FM77" s="285"/>
      <c r="FN77" s="285"/>
      <c r="FO77" s="285" t="s">
        <v>201</v>
      </c>
      <c r="FP77" s="285"/>
      <c r="FQ77" s="285"/>
      <c r="FR77" s="285"/>
      <c r="FS77" s="285"/>
      <c r="FT77" s="285"/>
      <c r="FU77" s="285"/>
      <c r="FV77" s="285" t="s">
        <v>201</v>
      </c>
      <c r="FW77" s="285"/>
      <c r="FX77" s="285"/>
      <c r="FY77" s="285"/>
      <c r="FZ77" s="285"/>
      <c r="GA77" s="285" t="s">
        <v>201</v>
      </c>
      <c r="GB77" s="285"/>
      <c r="GC77" s="285"/>
      <c r="GD77" s="285"/>
      <c r="GE77" s="285"/>
      <c r="GF77" s="285" t="s">
        <v>201</v>
      </c>
      <c r="GG77" s="285"/>
      <c r="GH77" s="285"/>
      <c r="GI77" s="285"/>
      <c r="GJ77" s="285"/>
      <c r="GK77" s="285"/>
      <c r="GL77" s="285" t="s">
        <v>201</v>
      </c>
      <c r="GM77" s="285"/>
      <c r="GN77" s="285"/>
      <c r="GO77" s="285"/>
      <c r="GP77" s="285"/>
      <c r="GQ77" s="285"/>
      <c r="GR77" s="285"/>
      <c r="GS77" s="289"/>
    </row>
    <row r="78" spans="1:202" ht="11.25" x14ac:dyDescent="0.2">
      <c r="A78" s="81"/>
      <c r="B78" s="83" t="s">
        <v>97</v>
      </c>
      <c r="C78" s="75">
        <v>1.1563999999999999</v>
      </c>
      <c r="D78" s="285">
        <v>0</v>
      </c>
      <c r="E78" s="285"/>
      <c r="F78" s="285"/>
      <c r="G78" s="285"/>
      <c r="H78" s="285"/>
      <c r="I78" s="285">
        <v>0</v>
      </c>
      <c r="J78" s="285"/>
      <c r="K78" s="285"/>
      <c r="L78" s="285"/>
      <c r="M78" s="285"/>
      <c r="N78" s="284">
        <v>0</v>
      </c>
      <c r="O78" s="284"/>
      <c r="P78" s="284"/>
      <c r="Q78" s="284"/>
      <c r="R78" s="284"/>
      <c r="S78" s="284"/>
      <c r="T78" s="284"/>
      <c r="U78" s="284">
        <v>0</v>
      </c>
      <c r="V78" s="284"/>
      <c r="W78" s="284"/>
      <c r="X78" s="284"/>
      <c r="Y78" s="284"/>
      <c r="Z78" s="284"/>
      <c r="AA78" s="72">
        <v>0</v>
      </c>
      <c r="AB78" s="284">
        <v>0</v>
      </c>
      <c r="AC78" s="284"/>
      <c r="AD78" s="284"/>
      <c r="AE78" s="284"/>
      <c r="AF78" s="284"/>
      <c r="AG78" s="284">
        <v>0</v>
      </c>
      <c r="AH78" s="284"/>
      <c r="AI78" s="284"/>
      <c r="AJ78" s="284"/>
      <c r="AK78" s="284"/>
      <c r="AL78" s="284">
        <v>0</v>
      </c>
      <c r="AM78" s="284"/>
      <c r="AN78" s="284"/>
      <c r="AO78" s="284"/>
      <c r="AP78" s="284"/>
      <c r="AQ78" s="284"/>
      <c r="AR78" s="284"/>
      <c r="AS78" s="284">
        <v>0</v>
      </c>
      <c r="AT78" s="284"/>
      <c r="AU78" s="284"/>
      <c r="AV78" s="284"/>
      <c r="AW78" s="284"/>
      <c r="AX78" s="284"/>
      <c r="AY78" s="285">
        <v>-1.1563999999999999</v>
      </c>
      <c r="AZ78" s="285"/>
      <c r="BA78" s="285"/>
      <c r="BB78" s="285"/>
      <c r="BC78" s="285"/>
      <c r="BD78" s="285"/>
      <c r="BE78" s="285"/>
      <c r="BF78" s="285">
        <v>0</v>
      </c>
      <c r="BG78" s="285"/>
      <c r="BH78" s="285"/>
      <c r="BI78" s="285"/>
      <c r="BJ78" s="285"/>
      <c r="BK78" s="285">
        <v>0</v>
      </c>
      <c r="BL78" s="285"/>
      <c r="BM78" s="285"/>
      <c r="BN78" s="285"/>
      <c r="BO78" s="285"/>
      <c r="BP78" s="285">
        <v>0</v>
      </c>
      <c r="BQ78" s="285"/>
      <c r="BR78" s="285"/>
      <c r="BS78" s="285"/>
      <c r="BT78" s="285"/>
      <c r="BU78" s="285"/>
      <c r="BV78" s="285"/>
      <c r="BW78" s="285">
        <v>0</v>
      </c>
      <c r="BX78" s="285"/>
      <c r="BY78" s="285"/>
      <c r="BZ78" s="285"/>
      <c r="CA78" s="285"/>
      <c r="CB78" s="285"/>
      <c r="CC78" s="285">
        <v>0</v>
      </c>
      <c r="CD78" s="285"/>
      <c r="CE78" s="285"/>
      <c r="CF78" s="285"/>
      <c r="CG78" s="285"/>
      <c r="CH78" s="285"/>
      <c r="CI78" s="285"/>
      <c r="CJ78" s="284">
        <v>0</v>
      </c>
      <c r="CK78" s="284"/>
      <c r="CL78" s="284"/>
      <c r="CM78" s="284"/>
      <c r="CN78" s="284"/>
      <c r="CO78" s="284">
        <v>0</v>
      </c>
      <c r="CP78" s="284"/>
      <c r="CQ78" s="284"/>
      <c r="CR78" s="284"/>
      <c r="CS78" s="284"/>
      <c r="CT78" s="284">
        <v>0</v>
      </c>
      <c r="CU78" s="284"/>
      <c r="CV78" s="284"/>
      <c r="CW78" s="284"/>
      <c r="CX78" s="284"/>
      <c r="CY78" s="284"/>
      <c r="CZ78" s="284"/>
      <c r="DA78" s="284">
        <v>0</v>
      </c>
      <c r="DB78" s="284"/>
      <c r="DC78" s="284"/>
      <c r="DD78" s="284"/>
      <c r="DE78" s="284"/>
      <c r="DF78" s="284"/>
      <c r="DG78" s="285" t="s">
        <v>201</v>
      </c>
      <c r="DH78" s="285"/>
      <c r="DI78" s="285"/>
      <c r="DJ78" s="285"/>
      <c r="DK78" s="285"/>
      <c r="DL78" s="285"/>
      <c r="DM78" s="285"/>
      <c r="DN78" s="285" t="s">
        <v>201</v>
      </c>
      <c r="DO78" s="285"/>
      <c r="DP78" s="285"/>
      <c r="DQ78" s="285"/>
      <c r="DR78" s="285"/>
      <c r="DS78" s="285"/>
      <c r="DT78" s="285"/>
      <c r="DU78" s="285" t="s">
        <v>201</v>
      </c>
      <c r="DV78" s="285"/>
      <c r="DW78" s="285"/>
      <c r="DX78" s="285"/>
      <c r="DY78" s="285"/>
      <c r="DZ78" s="285" t="s">
        <v>201</v>
      </c>
      <c r="EA78" s="285"/>
      <c r="EB78" s="285"/>
      <c r="EC78" s="285"/>
      <c r="ED78" s="285"/>
      <c r="EE78" s="285"/>
      <c r="EF78" s="285"/>
      <c r="EG78" s="285" t="s">
        <v>201</v>
      </c>
      <c r="EH78" s="285"/>
      <c r="EI78" s="285"/>
      <c r="EJ78" s="285"/>
      <c r="EK78" s="285"/>
      <c r="EL78" s="285"/>
      <c r="EM78" s="285"/>
      <c r="EN78" s="285" t="s">
        <v>201</v>
      </c>
      <c r="EO78" s="285"/>
      <c r="EP78" s="285"/>
      <c r="EQ78" s="285"/>
      <c r="ER78" s="285"/>
      <c r="ES78" s="285"/>
      <c r="ET78" s="285"/>
      <c r="EU78" s="285" t="s">
        <v>201</v>
      </c>
      <c r="EV78" s="285"/>
      <c r="EW78" s="285"/>
      <c r="EX78" s="285"/>
      <c r="EY78" s="285"/>
      <c r="EZ78" s="285"/>
      <c r="FA78" s="285"/>
      <c r="FB78" s="285"/>
      <c r="FC78" s="285" t="s">
        <v>201</v>
      </c>
      <c r="FD78" s="285"/>
      <c r="FE78" s="285"/>
      <c r="FF78" s="285"/>
      <c r="FG78" s="285"/>
      <c r="FH78" s="285" t="s">
        <v>201</v>
      </c>
      <c r="FI78" s="285"/>
      <c r="FJ78" s="285"/>
      <c r="FK78" s="285"/>
      <c r="FL78" s="285"/>
      <c r="FM78" s="285"/>
      <c r="FN78" s="285"/>
      <c r="FO78" s="285" t="s">
        <v>201</v>
      </c>
      <c r="FP78" s="285"/>
      <c r="FQ78" s="285"/>
      <c r="FR78" s="285"/>
      <c r="FS78" s="285"/>
      <c r="FT78" s="285"/>
      <c r="FU78" s="285"/>
      <c r="FV78" s="285" t="s">
        <v>201</v>
      </c>
      <c r="FW78" s="285"/>
      <c r="FX78" s="285"/>
      <c r="FY78" s="285"/>
      <c r="FZ78" s="285"/>
      <c r="GA78" s="285" t="s">
        <v>201</v>
      </c>
      <c r="GB78" s="285"/>
      <c r="GC78" s="285"/>
      <c r="GD78" s="285"/>
      <c r="GE78" s="285"/>
      <c r="GF78" s="285" t="s">
        <v>201</v>
      </c>
      <c r="GG78" s="285"/>
      <c r="GH78" s="285"/>
      <c r="GI78" s="285"/>
      <c r="GJ78" s="285"/>
      <c r="GK78" s="285"/>
      <c r="GL78" s="285" t="s">
        <v>201</v>
      </c>
      <c r="GM78" s="285"/>
      <c r="GN78" s="285"/>
      <c r="GO78" s="285"/>
      <c r="GP78" s="285"/>
      <c r="GQ78" s="285"/>
      <c r="GR78" s="285"/>
      <c r="GS78" s="289"/>
    </row>
    <row r="79" spans="1:202" ht="22.5" x14ac:dyDescent="0.2">
      <c r="A79" s="81"/>
      <c r="B79" s="83" t="s">
        <v>98</v>
      </c>
      <c r="C79" s="75">
        <v>0.59</v>
      </c>
      <c r="D79" s="285">
        <v>0</v>
      </c>
      <c r="E79" s="285"/>
      <c r="F79" s="285"/>
      <c r="G79" s="285"/>
      <c r="H79" s="285"/>
      <c r="I79" s="285">
        <v>0</v>
      </c>
      <c r="J79" s="285"/>
      <c r="K79" s="285"/>
      <c r="L79" s="285"/>
      <c r="M79" s="285"/>
      <c r="N79" s="284">
        <v>0</v>
      </c>
      <c r="O79" s="284"/>
      <c r="P79" s="284"/>
      <c r="Q79" s="284"/>
      <c r="R79" s="284"/>
      <c r="S79" s="284"/>
      <c r="T79" s="284"/>
      <c r="U79" s="284">
        <v>0</v>
      </c>
      <c r="V79" s="284"/>
      <c r="W79" s="284"/>
      <c r="X79" s="284"/>
      <c r="Y79" s="284"/>
      <c r="Z79" s="284"/>
      <c r="AA79" s="72">
        <v>0</v>
      </c>
      <c r="AB79" s="284">
        <v>0</v>
      </c>
      <c r="AC79" s="284"/>
      <c r="AD79" s="284"/>
      <c r="AE79" s="284"/>
      <c r="AF79" s="284"/>
      <c r="AG79" s="284">
        <v>0</v>
      </c>
      <c r="AH79" s="284"/>
      <c r="AI79" s="284"/>
      <c r="AJ79" s="284"/>
      <c r="AK79" s="284"/>
      <c r="AL79" s="284">
        <v>0</v>
      </c>
      <c r="AM79" s="284"/>
      <c r="AN79" s="284"/>
      <c r="AO79" s="284"/>
      <c r="AP79" s="284"/>
      <c r="AQ79" s="284"/>
      <c r="AR79" s="284"/>
      <c r="AS79" s="284">
        <v>0</v>
      </c>
      <c r="AT79" s="284"/>
      <c r="AU79" s="284"/>
      <c r="AV79" s="284"/>
      <c r="AW79" s="284"/>
      <c r="AX79" s="284"/>
      <c r="AY79" s="285">
        <v>-0.59</v>
      </c>
      <c r="AZ79" s="285"/>
      <c r="BA79" s="285"/>
      <c r="BB79" s="285"/>
      <c r="BC79" s="285"/>
      <c r="BD79" s="285"/>
      <c r="BE79" s="285"/>
      <c r="BF79" s="285">
        <v>0</v>
      </c>
      <c r="BG79" s="285"/>
      <c r="BH79" s="285"/>
      <c r="BI79" s="285"/>
      <c r="BJ79" s="285"/>
      <c r="BK79" s="285">
        <v>0</v>
      </c>
      <c r="BL79" s="285"/>
      <c r="BM79" s="285"/>
      <c r="BN79" s="285"/>
      <c r="BO79" s="285"/>
      <c r="BP79" s="285">
        <v>0</v>
      </c>
      <c r="BQ79" s="285"/>
      <c r="BR79" s="285"/>
      <c r="BS79" s="285"/>
      <c r="BT79" s="285"/>
      <c r="BU79" s="285"/>
      <c r="BV79" s="285"/>
      <c r="BW79" s="285">
        <v>0</v>
      </c>
      <c r="BX79" s="285"/>
      <c r="BY79" s="285"/>
      <c r="BZ79" s="285"/>
      <c r="CA79" s="285"/>
      <c r="CB79" s="285"/>
      <c r="CC79" s="285">
        <v>0</v>
      </c>
      <c r="CD79" s="285"/>
      <c r="CE79" s="285"/>
      <c r="CF79" s="285"/>
      <c r="CG79" s="285"/>
      <c r="CH79" s="285"/>
      <c r="CI79" s="285"/>
      <c r="CJ79" s="284">
        <v>0</v>
      </c>
      <c r="CK79" s="284"/>
      <c r="CL79" s="284"/>
      <c r="CM79" s="284"/>
      <c r="CN79" s="284"/>
      <c r="CO79" s="284">
        <v>0</v>
      </c>
      <c r="CP79" s="284"/>
      <c r="CQ79" s="284"/>
      <c r="CR79" s="284"/>
      <c r="CS79" s="284"/>
      <c r="CT79" s="284">
        <v>0</v>
      </c>
      <c r="CU79" s="284"/>
      <c r="CV79" s="284"/>
      <c r="CW79" s="284"/>
      <c r="CX79" s="284"/>
      <c r="CY79" s="284"/>
      <c r="CZ79" s="284"/>
      <c r="DA79" s="284">
        <v>0</v>
      </c>
      <c r="DB79" s="284"/>
      <c r="DC79" s="284"/>
      <c r="DD79" s="284"/>
      <c r="DE79" s="284"/>
      <c r="DF79" s="284"/>
      <c r="DG79" s="285" t="s">
        <v>201</v>
      </c>
      <c r="DH79" s="285"/>
      <c r="DI79" s="285"/>
      <c r="DJ79" s="285"/>
      <c r="DK79" s="285"/>
      <c r="DL79" s="285"/>
      <c r="DM79" s="285"/>
      <c r="DN79" s="285" t="s">
        <v>201</v>
      </c>
      <c r="DO79" s="285"/>
      <c r="DP79" s="285"/>
      <c r="DQ79" s="285"/>
      <c r="DR79" s="285"/>
      <c r="DS79" s="285"/>
      <c r="DT79" s="285"/>
      <c r="DU79" s="285" t="s">
        <v>201</v>
      </c>
      <c r="DV79" s="285"/>
      <c r="DW79" s="285"/>
      <c r="DX79" s="285"/>
      <c r="DY79" s="285"/>
      <c r="DZ79" s="285" t="s">
        <v>201</v>
      </c>
      <c r="EA79" s="285"/>
      <c r="EB79" s="285"/>
      <c r="EC79" s="285"/>
      <c r="ED79" s="285"/>
      <c r="EE79" s="285"/>
      <c r="EF79" s="285"/>
      <c r="EG79" s="285" t="s">
        <v>201</v>
      </c>
      <c r="EH79" s="285"/>
      <c r="EI79" s="285"/>
      <c r="EJ79" s="285"/>
      <c r="EK79" s="285"/>
      <c r="EL79" s="285"/>
      <c r="EM79" s="285"/>
      <c r="EN79" s="285" t="s">
        <v>201</v>
      </c>
      <c r="EO79" s="285"/>
      <c r="EP79" s="285"/>
      <c r="EQ79" s="285"/>
      <c r="ER79" s="285"/>
      <c r="ES79" s="285"/>
      <c r="ET79" s="285"/>
      <c r="EU79" s="285" t="s">
        <v>201</v>
      </c>
      <c r="EV79" s="285"/>
      <c r="EW79" s="285"/>
      <c r="EX79" s="285"/>
      <c r="EY79" s="285"/>
      <c r="EZ79" s="285"/>
      <c r="FA79" s="285"/>
      <c r="FB79" s="285"/>
      <c r="FC79" s="285" t="s">
        <v>201</v>
      </c>
      <c r="FD79" s="285"/>
      <c r="FE79" s="285"/>
      <c r="FF79" s="285"/>
      <c r="FG79" s="285"/>
      <c r="FH79" s="285" t="s">
        <v>201</v>
      </c>
      <c r="FI79" s="285"/>
      <c r="FJ79" s="285"/>
      <c r="FK79" s="285"/>
      <c r="FL79" s="285"/>
      <c r="FM79" s="285"/>
      <c r="FN79" s="285"/>
      <c r="FO79" s="285" t="s">
        <v>201</v>
      </c>
      <c r="FP79" s="285"/>
      <c r="FQ79" s="285"/>
      <c r="FR79" s="285"/>
      <c r="FS79" s="285"/>
      <c r="FT79" s="285"/>
      <c r="FU79" s="285"/>
      <c r="FV79" s="285" t="s">
        <v>201</v>
      </c>
      <c r="FW79" s="285"/>
      <c r="FX79" s="285"/>
      <c r="FY79" s="285"/>
      <c r="FZ79" s="285"/>
      <c r="GA79" s="285" t="s">
        <v>201</v>
      </c>
      <c r="GB79" s="285"/>
      <c r="GC79" s="285"/>
      <c r="GD79" s="285"/>
      <c r="GE79" s="285"/>
      <c r="GF79" s="285" t="s">
        <v>201</v>
      </c>
      <c r="GG79" s="285"/>
      <c r="GH79" s="285"/>
      <c r="GI79" s="285"/>
      <c r="GJ79" s="285"/>
      <c r="GK79" s="285"/>
      <c r="GL79" s="285" t="s">
        <v>201</v>
      </c>
      <c r="GM79" s="285"/>
      <c r="GN79" s="285"/>
      <c r="GO79" s="285"/>
      <c r="GP79" s="285"/>
      <c r="GQ79" s="285"/>
      <c r="GR79" s="285"/>
      <c r="GS79" s="289"/>
    </row>
    <row r="80" spans="1:202" ht="11.25" x14ac:dyDescent="0.2">
      <c r="A80" s="81"/>
      <c r="B80" s="83" t="s">
        <v>99</v>
      </c>
      <c r="C80" s="75">
        <v>1.0620000000000001</v>
      </c>
      <c r="D80" s="285">
        <v>0</v>
      </c>
      <c r="E80" s="285"/>
      <c r="F80" s="285"/>
      <c r="G80" s="285"/>
      <c r="H80" s="285"/>
      <c r="I80" s="285">
        <v>0</v>
      </c>
      <c r="J80" s="285"/>
      <c r="K80" s="285"/>
      <c r="L80" s="285"/>
      <c r="M80" s="285"/>
      <c r="N80" s="284">
        <v>0</v>
      </c>
      <c r="O80" s="284"/>
      <c r="P80" s="284"/>
      <c r="Q80" s="284"/>
      <c r="R80" s="284"/>
      <c r="S80" s="284"/>
      <c r="T80" s="284"/>
      <c r="U80" s="284">
        <v>0</v>
      </c>
      <c r="V80" s="284"/>
      <c r="W80" s="284"/>
      <c r="X80" s="284"/>
      <c r="Y80" s="284"/>
      <c r="Z80" s="284"/>
      <c r="AA80" s="72">
        <v>0</v>
      </c>
      <c r="AB80" s="284">
        <v>0</v>
      </c>
      <c r="AC80" s="284"/>
      <c r="AD80" s="284"/>
      <c r="AE80" s="284"/>
      <c r="AF80" s="284"/>
      <c r="AG80" s="284">
        <v>0</v>
      </c>
      <c r="AH80" s="284"/>
      <c r="AI80" s="284"/>
      <c r="AJ80" s="284"/>
      <c r="AK80" s="284"/>
      <c r="AL80" s="284">
        <v>0</v>
      </c>
      <c r="AM80" s="284"/>
      <c r="AN80" s="284"/>
      <c r="AO80" s="284"/>
      <c r="AP80" s="284"/>
      <c r="AQ80" s="284"/>
      <c r="AR80" s="284"/>
      <c r="AS80" s="284">
        <v>0</v>
      </c>
      <c r="AT80" s="284"/>
      <c r="AU80" s="284"/>
      <c r="AV80" s="284"/>
      <c r="AW80" s="284"/>
      <c r="AX80" s="284"/>
      <c r="AY80" s="285">
        <v>-1.0620000000000001</v>
      </c>
      <c r="AZ80" s="285"/>
      <c r="BA80" s="285"/>
      <c r="BB80" s="285"/>
      <c r="BC80" s="285"/>
      <c r="BD80" s="285"/>
      <c r="BE80" s="285"/>
      <c r="BF80" s="285">
        <v>0</v>
      </c>
      <c r="BG80" s="285"/>
      <c r="BH80" s="285"/>
      <c r="BI80" s="285"/>
      <c r="BJ80" s="285"/>
      <c r="BK80" s="285">
        <v>0</v>
      </c>
      <c r="BL80" s="285"/>
      <c r="BM80" s="285"/>
      <c r="BN80" s="285"/>
      <c r="BO80" s="285"/>
      <c r="BP80" s="285">
        <v>0</v>
      </c>
      <c r="BQ80" s="285"/>
      <c r="BR80" s="285"/>
      <c r="BS80" s="285"/>
      <c r="BT80" s="285"/>
      <c r="BU80" s="285"/>
      <c r="BV80" s="285"/>
      <c r="BW80" s="285">
        <v>0</v>
      </c>
      <c r="BX80" s="285"/>
      <c r="BY80" s="285"/>
      <c r="BZ80" s="285"/>
      <c r="CA80" s="285"/>
      <c r="CB80" s="285"/>
      <c r="CC80" s="285">
        <v>0</v>
      </c>
      <c r="CD80" s="285"/>
      <c r="CE80" s="285"/>
      <c r="CF80" s="285"/>
      <c r="CG80" s="285"/>
      <c r="CH80" s="285"/>
      <c r="CI80" s="285"/>
      <c r="CJ80" s="284">
        <v>0</v>
      </c>
      <c r="CK80" s="284"/>
      <c r="CL80" s="284"/>
      <c r="CM80" s="284"/>
      <c r="CN80" s="284"/>
      <c r="CO80" s="284">
        <v>0</v>
      </c>
      <c r="CP80" s="284"/>
      <c r="CQ80" s="284"/>
      <c r="CR80" s="284"/>
      <c r="CS80" s="284"/>
      <c r="CT80" s="284">
        <v>0</v>
      </c>
      <c r="CU80" s="284"/>
      <c r="CV80" s="284"/>
      <c r="CW80" s="284"/>
      <c r="CX80" s="284"/>
      <c r="CY80" s="284"/>
      <c r="CZ80" s="284"/>
      <c r="DA80" s="284">
        <v>0</v>
      </c>
      <c r="DB80" s="284"/>
      <c r="DC80" s="284"/>
      <c r="DD80" s="284"/>
      <c r="DE80" s="284"/>
      <c r="DF80" s="284"/>
      <c r="DG80" s="285" t="s">
        <v>201</v>
      </c>
      <c r="DH80" s="285"/>
      <c r="DI80" s="285"/>
      <c r="DJ80" s="285"/>
      <c r="DK80" s="285"/>
      <c r="DL80" s="285"/>
      <c r="DM80" s="285"/>
      <c r="DN80" s="285" t="s">
        <v>201</v>
      </c>
      <c r="DO80" s="285"/>
      <c r="DP80" s="285"/>
      <c r="DQ80" s="285"/>
      <c r="DR80" s="285"/>
      <c r="DS80" s="285"/>
      <c r="DT80" s="285"/>
      <c r="DU80" s="285" t="s">
        <v>201</v>
      </c>
      <c r="DV80" s="285"/>
      <c r="DW80" s="285"/>
      <c r="DX80" s="285"/>
      <c r="DY80" s="285"/>
      <c r="DZ80" s="285" t="s">
        <v>201</v>
      </c>
      <c r="EA80" s="285"/>
      <c r="EB80" s="285"/>
      <c r="EC80" s="285"/>
      <c r="ED80" s="285"/>
      <c r="EE80" s="285"/>
      <c r="EF80" s="285"/>
      <c r="EG80" s="285" t="s">
        <v>201</v>
      </c>
      <c r="EH80" s="285"/>
      <c r="EI80" s="285"/>
      <c r="EJ80" s="285"/>
      <c r="EK80" s="285"/>
      <c r="EL80" s="285"/>
      <c r="EM80" s="285"/>
      <c r="EN80" s="285" t="s">
        <v>201</v>
      </c>
      <c r="EO80" s="285"/>
      <c r="EP80" s="285"/>
      <c r="EQ80" s="285"/>
      <c r="ER80" s="285"/>
      <c r="ES80" s="285"/>
      <c r="ET80" s="285"/>
      <c r="EU80" s="285" t="s">
        <v>201</v>
      </c>
      <c r="EV80" s="285"/>
      <c r="EW80" s="285"/>
      <c r="EX80" s="285"/>
      <c r="EY80" s="285"/>
      <c r="EZ80" s="285"/>
      <c r="FA80" s="285"/>
      <c r="FB80" s="285"/>
      <c r="FC80" s="285" t="s">
        <v>201</v>
      </c>
      <c r="FD80" s="285"/>
      <c r="FE80" s="285"/>
      <c r="FF80" s="285"/>
      <c r="FG80" s="285"/>
      <c r="FH80" s="285" t="s">
        <v>201</v>
      </c>
      <c r="FI80" s="285"/>
      <c r="FJ80" s="285"/>
      <c r="FK80" s="285"/>
      <c r="FL80" s="285"/>
      <c r="FM80" s="285"/>
      <c r="FN80" s="285"/>
      <c r="FO80" s="285" t="s">
        <v>201</v>
      </c>
      <c r="FP80" s="285"/>
      <c r="FQ80" s="285"/>
      <c r="FR80" s="285"/>
      <c r="FS80" s="285"/>
      <c r="FT80" s="285"/>
      <c r="FU80" s="285"/>
      <c r="FV80" s="285" t="s">
        <v>201</v>
      </c>
      <c r="FW80" s="285"/>
      <c r="FX80" s="285"/>
      <c r="FY80" s="285"/>
      <c r="FZ80" s="285"/>
      <c r="GA80" s="285" t="s">
        <v>201</v>
      </c>
      <c r="GB80" s="285"/>
      <c r="GC80" s="285"/>
      <c r="GD80" s="285"/>
      <c r="GE80" s="285"/>
      <c r="GF80" s="285" t="s">
        <v>201</v>
      </c>
      <c r="GG80" s="285"/>
      <c r="GH80" s="285"/>
      <c r="GI80" s="285"/>
      <c r="GJ80" s="285"/>
      <c r="GK80" s="285"/>
      <c r="GL80" s="285" t="s">
        <v>201</v>
      </c>
      <c r="GM80" s="285"/>
      <c r="GN80" s="285"/>
      <c r="GO80" s="285"/>
      <c r="GP80" s="285"/>
      <c r="GQ80" s="285"/>
      <c r="GR80" s="285"/>
      <c r="GS80" s="289"/>
    </row>
    <row r="81" spans="1:202" s="77" customFormat="1" x14ac:dyDescent="0.2">
      <c r="A81" s="73" t="s">
        <v>100</v>
      </c>
      <c r="B81" s="80" t="s">
        <v>101</v>
      </c>
      <c r="C81" s="75">
        <v>0</v>
      </c>
      <c r="D81" s="285">
        <v>0</v>
      </c>
      <c r="E81" s="285"/>
      <c r="F81" s="285"/>
      <c r="G81" s="285"/>
      <c r="H81" s="285"/>
      <c r="I81" s="285">
        <v>0</v>
      </c>
      <c r="J81" s="285"/>
      <c r="K81" s="285"/>
      <c r="L81" s="285"/>
      <c r="M81" s="285"/>
      <c r="N81" s="284">
        <v>0</v>
      </c>
      <c r="O81" s="284"/>
      <c r="P81" s="284"/>
      <c r="Q81" s="284"/>
      <c r="R81" s="284"/>
      <c r="S81" s="284"/>
      <c r="T81" s="284"/>
      <c r="U81" s="284">
        <v>0</v>
      </c>
      <c r="V81" s="284"/>
      <c r="W81" s="284"/>
      <c r="X81" s="284"/>
      <c r="Y81" s="284"/>
      <c r="Z81" s="284"/>
      <c r="AA81" s="75">
        <v>0</v>
      </c>
      <c r="AB81" s="284">
        <v>0</v>
      </c>
      <c r="AC81" s="284"/>
      <c r="AD81" s="284"/>
      <c r="AE81" s="284"/>
      <c r="AF81" s="284"/>
      <c r="AG81" s="284">
        <v>0</v>
      </c>
      <c r="AH81" s="284"/>
      <c r="AI81" s="284"/>
      <c r="AJ81" s="284"/>
      <c r="AK81" s="284"/>
      <c r="AL81" s="284">
        <v>0</v>
      </c>
      <c r="AM81" s="284"/>
      <c r="AN81" s="284"/>
      <c r="AO81" s="284"/>
      <c r="AP81" s="284"/>
      <c r="AQ81" s="284"/>
      <c r="AR81" s="284"/>
      <c r="AS81" s="284">
        <v>0</v>
      </c>
      <c r="AT81" s="284"/>
      <c r="AU81" s="284"/>
      <c r="AV81" s="284"/>
      <c r="AW81" s="284"/>
      <c r="AX81" s="284"/>
      <c r="AY81" s="284">
        <v>0</v>
      </c>
      <c r="AZ81" s="284"/>
      <c r="BA81" s="284"/>
      <c r="BB81" s="284"/>
      <c r="BC81" s="284"/>
      <c r="BD81" s="284"/>
      <c r="BE81" s="284"/>
      <c r="BF81" s="284">
        <v>0</v>
      </c>
      <c r="BG81" s="284"/>
      <c r="BH81" s="284"/>
      <c r="BI81" s="284"/>
      <c r="BJ81" s="284"/>
      <c r="BK81" s="284">
        <v>0</v>
      </c>
      <c r="BL81" s="284"/>
      <c r="BM81" s="284"/>
      <c r="BN81" s="284"/>
      <c r="BO81" s="284"/>
      <c r="BP81" s="284">
        <v>0</v>
      </c>
      <c r="BQ81" s="284"/>
      <c r="BR81" s="284"/>
      <c r="BS81" s="284"/>
      <c r="BT81" s="284"/>
      <c r="BU81" s="284"/>
      <c r="BV81" s="284"/>
      <c r="BW81" s="284">
        <v>0</v>
      </c>
      <c r="BX81" s="284"/>
      <c r="BY81" s="284"/>
      <c r="BZ81" s="284"/>
      <c r="CA81" s="284"/>
      <c r="CB81" s="284"/>
      <c r="CC81" s="284">
        <v>0</v>
      </c>
      <c r="CD81" s="284"/>
      <c r="CE81" s="284"/>
      <c r="CF81" s="284"/>
      <c r="CG81" s="284"/>
      <c r="CH81" s="284"/>
      <c r="CI81" s="284"/>
      <c r="CJ81" s="284">
        <v>0</v>
      </c>
      <c r="CK81" s="284"/>
      <c r="CL81" s="284"/>
      <c r="CM81" s="284"/>
      <c r="CN81" s="284"/>
      <c r="CO81" s="284">
        <v>0</v>
      </c>
      <c r="CP81" s="284"/>
      <c r="CQ81" s="284"/>
      <c r="CR81" s="284"/>
      <c r="CS81" s="284"/>
      <c r="CT81" s="284">
        <v>0</v>
      </c>
      <c r="CU81" s="284"/>
      <c r="CV81" s="284"/>
      <c r="CW81" s="284"/>
      <c r="CX81" s="284"/>
      <c r="CY81" s="284"/>
      <c r="CZ81" s="284"/>
      <c r="DA81" s="284">
        <v>0</v>
      </c>
      <c r="DB81" s="284"/>
      <c r="DC81" s="284"/>
      <c r="DD81" s="284"/>
      <c r="DE81" s="284"/>
      <c r="DF81" s="284"/>
      <c r="DG81" s="284" t="s">
        <v>201</v>
      </c>
      <c r="DH81" s="284"/>
      <c r="DI81" s="284"/>
      <c r="DJ81" s="284"/>
      <c r="DK81" s="284"/>
      <c r="DL81" s="284"/>
      <c r="DM81" s="284"/>
      <c r="DN81" s="284" t="s">
        <v>201</v>
      </c>
      <c r="DO81" s="284"/>
      <c r="DP81" s="284"/>
      <c r="DQ81" s="284"/>
      <c r="DR81" s="284"/>
      <c r="DS81" s="284"/>
      <c r="DT81" s="284"/>
      <c r="DU81" s="284" t="s">
        <v>201</v>
      </c>
      <c r="DV81" s="284"/>
      <c r="DW81" s="284"/>
      <c r="DX81" s="284"/>
      <c r="DY81" s="284"/>
      <c r="DZ81" s="284" t="s">
        <v>201</v>
      </c>
      <c r="EA81" s="284"/>
      <c r="EB81" s="284"/>
      <c r="EC81" s="284"/>
      <c r="ED81" s="284"/>
      <c r="EE81" s="284"/>
      <c r="EF81" s="284"/>
      <c r="EG81" s="284" t="s">
        <v>201</v>
      </c>
      <c r="EH81" s="284"/>
      <c r="EI81" s="284"/>
      <c r="EJ81" s="284"/>
      <c r="EK81" s="284"/>
      <c r="EL81" s="284"/>
      <c r="EM81" s="284"/>
      <c r="EN81" s="284" t="s">
        <v>201</v>
      </c>
      <c r="EO81" s="284"/>
      <c r="EP81" s="284"/>
      <c r="EQ81" s="284"/>
      <c r="ER81" s="284"/>
      <c r="ES81" s="284"/>
      <c r="ET81" s="284"/>
      <c r="EU81" s="284" t="s">
        <v>201</v>
      </c>
      <c r="EV81" s="284"/>
      <c r="EW81" s="284"/>
      <c r="EX81" s="284"/>
      <c r="EY81" s="284"/>
      <c r="EZ81" s="284"/>
      <c r="FA81" s="284"/>
      <c r="FB81" s="284"/>
      <c r="FC81" s="284" t="s">
        <v>201</v>
      </c>
      <c r="FD81" s="284"/>
      <c r="FE81" s="284"/>
      <c r="FF81" s="284"/>
      <c r="FG81" s="284"/>
      <c r="FH81" s="284" t="s">
        <v>201</v>
      </c>
      <c r="FI81" s="284"/>
      <c r="FJ81" s="284"/>
      <c r="FK81" s="284"/>
      <c r="FL81" s="284"/>
      <c r="FM81" s="284"/>
      <c r="FN81" s="284"/>
      <c r="FO81" s="284" t="s">
        <v>201</v>
      </c>
      <c r="FP81" s="284"/>
      <c r="FQ81" s="284"/>
      <c r="FR81" s="284"/>
      <c r="FS81" s="284"/>
      <c r="FT81" s="284"/>
      <c r="FU81" s="284"/>
      <c r="FV81" s="284" t="s">
        <v>201</v>
      </c>
      <c r="FW81" s="284"/>
      <c r="FX81" s="284"/>
      <c r="FY81" s="284"/>
      <c r="FZ81" s="284"/>
      <c r="GA81" s="284" t="s">
        <v>201</v>
      </c>
      <c r="GB81" s="284"/>
      <c r="GC81" s="284"/>
      <c r="GD81" s="284"/>
      <c r="GE81" s="284"/>
      <c r="GF81" s="284" t="s">
        <v>201</v>
      </c>
      <c r="GG81" s="284"/>
      <c r="GH81" s="284"/>
      <c r="GI81" s="284"/>
      <c r="GJ81" s="284"/>
      <c r="GK81" s="284"/>
      <c r="GL81" s="284" t="s">
        <v>201</v>
      </c>
      <c r="GM81" s="284"/>
      <c r="GN81" s="284"/>
      <c r="GO81" s="284"/>
      <c r="GP81" s="284"/>
      <c r="GQ81" s="284"/>
      <c r="GR81" s="284"/>
      <c r="GS81" s="306"/>
      <c r="GT81" s="76"/>
    </row>
    <row r="82" spans="1:202" s="77" customFormat="1" ht="31.5" x14ac:dyDescent="0.2">
      <c r="A82" s="73" t="s">
        <v>102</v>
      </c>
      <c r="B82" s="80" t="s">
        <v>103</v>
      </c>
      <c r="C82" s="75">
        <v>11.739819999999998</v>
      </c>
      <c r="D82" s="285">
        <v>0</v>
      </c>
      <c r="E82" s="285"/>
      <c r="F82" s="285"/>
      <c r="G82" s="285"/>
      <c r="H82" s="285"/>
      <c r="I82" s="285">
        <v>0</v>
      </c>
      <c r="J82" s="285"/>
      <c r="K82" s="285"/>
      <c r="L82" s="285"/>
      <c r="M82" s="285"/>
      <c r="N82" s="284">
        <v>0</v>
      </c>
      <c r="O82" s="284"/>
      <c r="P82" s="284"/>
      <c r="Q82" s="284"/>
      <c r="R82" s="284"/>
      <c r="S82" s="284"/>
      <c r="T82" s="284"/>
      <c r="U82" s="284">
        <v>0</v>
      </c>
      <c r="V82" s="284"/>
      <c r="W82" s="284"/>
      <c r="X82" s="284"/>
      <c r="Y82" s="284"/>
      <c r="Z82" s="284"/>
      <c r="AA82" s="75">
        <v>0.69280525799999992</v>
      </c>
      <c r="AB82" s="284">
        <v>0</v>
      </c>
      <c r="AC82" s="284"/>
      <c r="AD82" s="284"/>
      <c r="AE82" s="284"/>
      <c r="AF82" s="284"/>
      <c r="AG82" s="284">
        <v>0</v>
      </c>
      <c r="AH82" s="284"/>
      <c r="AI82" s="284"/>
      <c r="AJ82" s="284"/>
      <c r="AK82" s="284"/>
      <c r="AL82" s="284">
        <v>0</v>
      </c>
      <c r="AM82" s="284"/>
      <c r="AN82" s="284"/>
      <c r="AO82" s="284"/>
      <c r="AP82" s="284"/>
      <c r="AQ82" s="284"/>
      <c r="AR82" s="284"/>
      <c r="AS82" s="284">
        <v>0</v>
      </c>
      <c r="AT82" s="284"/>
      <c r="AU82" s="284"/>
      <c r="AV82" s="284"/>
      <c r="AW82" s="284"/>
      <c r="AX82" s="284"/>
      <c r="AY82" s="284">
        <v>-11.047014741999998</v>
      </c>
      <c r="AZ82" s="284"/>
      <c r="BA82" s="284"/>
      <c r="BB82" s="284"/>
      <c r="BC82" s="284"/>
      <c r="BD82" s="284"/>
      <c r="BE82" s="284"/>
      <c r="BF82" s="284">
        <v>0</v>
      </c>
      <c r="BG82" s="284"/>
      <c r="BH82" s="284"/>
      <c r="BI82" s="284"/>
      <c r="BJ82" s="284"/>
      <c r="BK82" s="284">
        <v>0</v>
      </c>
      <c r="BL82" s="284"/>
      <c r="BM82" s="284"/>
      <c r="BN82" s="284"/>
      <c r="BO82" s="284"/>
      <c r="BP82" s="284">
        <v>0</v>
      </c>
      <c r="BQ82" s="284"/>
      <c r="BR82" s="284"/>
      <c r="BS82" s="284"/>
      <c r="BT82" s="284"/>
      <c r="BU82" s="284"/>
      <c r="BV82" s="284"/>
      <c r="BW82" s="284">
        <v>0</v>
      </c>
      <c r="BX82" s="284"/>
      <c r="BY82" s="284"/>
      <c r="BZ82" s="284"/>
      <c r="CA82" s="284"/>
      <c r="CB82" s="284"/>
      <c r="CC82" s="284">
        <v>0.69280525799999992</v>
      </c>
      <c r="CD82" s="284"/>
      <c r="CE82" s="284"/>
      <c r="CF82" s="284"/>
      <c r="CG82" s="284"/>
      <c r="CH82" s="284"/>
      <c r="CI82" s="284"/>
      <c r="CJ82" s="284">
        <v>0</v>
      </c>
      <c r="CK82" s="284"/>
      <c r="CL82" s="284"/>
      <c r="CM82" s="284"/>
      <c r="CN82" s="284"/>
      <c r="CO82" s="284">
        <v>0</v>
      </c>
      <c r="CP82" s="284"/>
      <c r="CQ82" s="284"/>
      <c r="CR82" s="284"/>
      <c r="CS82" s="284"/>
      <c r="CT82" s="284">
        <v>0</v>
      </c>
      <c r="CU82" s="284"/>
      <c r="CV82" s="284"/>
      <c r="CW82" s="284"/>
      <c r="CX82" s="284"/>
      <c r="CY82" s="284"/>
      <c r="CZ82" s="284"/>
      <c r="DA82" s="284">
        <v>0</v>
      </c>
      <c r="DB82" s="284"/>
      <c r="DC82" s="284"/>
      <c r="DD82" s="284"/>
      <c r="DE82" s="284"/>
      <c r="DF82" s="284"/>
      <c r="DG82" s="284" t="s">
        <v>201</v>
      </c>
      <c r="DH82" s="284"/>
      <c r="DI82" s="284"/>
      <c r="DJ82" s="284"/>
      <c r="DK82" s="284"/>
      <c r="DL82" s="284"/>
      <c r="DM82" s="284"/>
      <c r="DN82" s="284" t="s">
        <v>201</v>
      </c>
      <c r="DO82" s="284"/>
      <c r="DP82" s="284"/>
      <c r="DQ82" s="284"/>
      <c r="DR82" s="284"/>
      <c r="DS82" s="284"/>
      <c r="DT82" s="284"/>
      <c r="DU82" s="284" t="s">
        <v>201</v>
      </c>
      <c r="DV82" s="284"/>
      <c r="DW82" s="284"/>
      <c r="DX82" s="284"/>
      <c r="DY82" s="284"/>
      <c r="DZ82" s="284" t="s">
        <v>201</v>
      </c>
      <c r="EA82" s="284"/>
      <c r="EB82" s="284"/>
      <c r="EC82" s="284"/>
      <c r="ED82" s="284"/>
      <c r="EE82" s="284"/>
      <c r="EF82" s="284"/>
      <c r="EG82" s="284" t="s">
        <v>201</v>
      </c>
      <c r="EH82" s="284"/>
      <c r="EI82" s="284"/>
      <c r="EJ82" s="284"/>
      <c r="EK82" s="284"/>
      <c r="EL82" s="284"/>
      <c r="EM82" s="284"/>
      <c r="EN82" s="284" t="s">
        <v>201</v>
      </c>
      <c r="EO82" s="284"/>
      <c r="EP82" s="284"/>
      <c r="EQ82" s="284"/>
      <c r="ER82" s="284"/>
      <c r="ES82" s="284"/>
      <c r="ET82" s="284"/>
      <c r="EU82" s="284" t="s">
        <v>201</v>
      </c>
      <c r="EV82" s="284"/>
      <c r="EW82" s="284"/>
      <c r="EX82" s="284"/>
      <c r="EY82" s="284"/>
      <c r="EZ82" s="284"/>
      <c r="FA82" s="284"/>
      <c r="FB82" s="284"/>
      <c r="FC82" s="284" t="s">
        <v>201</v>
      </c>
      <c r="FD82" s="284"/>
      <c r="FE82" s="284"/>
      <c r="FF82" s="284"/>
      <c r="FG82" s="284"/>
      <c r="FH82" s="284" t="s">
        <v>201</v>
      </c>
      <c r="FI82" s="284"/>
      <c r="FJ82" s="284"/>
      <c r="FK82" s="284"/>
      <c r="FL82" s="284"/>
      <c r="FM82" s="284"/>
      <c r="FN82" s="284"/>
      <c r="FO82" s="284" t="s">
        <v>201</v>
      </c>
      <c r="FP82" s="284"/>
      <c r="FQ82" s="284"/>
      <c r="FR82" s="284"/>
      <c r="FS82" s="284"/>
      <c r="FT82" s="284"/>
      <c r="FU82" s="284"/>
      <c r="FV82" s="284" t="s">
        <v>201</v>
      </c>
      <c r="FW82" s="284"/>
      <c r="FX82" s="284"/>
      <c r="FY82" s="284"/>
      <c r="FZ82" s="284"/>
      <c r="GA82" s="284" t="s">
        <v>201</v>
      </c>
      <c r="GB82" s="284"/>
      <c r="GC82" s="284"/>
      <c r="GD82" s="284"/>
      <c r="GE82" s="284"/>
      <c r="GF82" s="284" t="s">
        <v>201</v>
      </c>
      <c r="GG82" s="284"/>
      <c r="GH82" s="284"/>
      <c r="GI82" s="284"/>
      <c r="GJ82" s="284"/>
      <c r="GK82" s="284"/>
      <c r="GL82" s="284" t="s">
        <v>201</v>
      </c>
      <c r="GM82" s="284"/>
      <c r="GN82" s="284"/>
      <c r="GO82" s="284"/>
      <c r="GP82" s="284"/>
      <c r="GQ82" s="284"/>
      <c r="GR82" s="284"/>
      <c r="GS82" s="306"/>
      <c r="GT82" s="76"/>
    </row>
    <row r="83" spans="1:202" s="77" customFormat="1" ht="42" x14ac:dyDescent="0.2">
      <c r="A83" s="73" t="s">
        <v>104</v>
      </c>
      <c r="B83" s="80" t="s">
        <v>105</v>
      </c>
      <c r="C83" s="75">
        <v>8.199819999999999</v>
      </c>
      <c r="D83" s="285">
        <v>0</v>
      </c>
      <c r="E83" s="285"/>
      <c r="F83" s="285"/>
      <c r="G83" s="285"/>
      <c r="H83" s="285"/>
      <c r="I83" s="285">
        <v>0</v>
      </c>
      <c r="J83" s="285"/>
      <c r="K83" s="285"/>
      <c r="L83" s="285"/>
      <c r="M83" s="285"/>
      <c r="N83" s="284">
        <v>0</v>
      </c>
      <c r="O83" s="284"/>
      <c r="P83" s="284"/>
      <c r="Q83" s="284"/>
      <c r="R83" s="284"/>
      <c r="S83" s="284"/>
      <c r="T83" s="284"/>
      <c r="U83" s="284">
        <v>0</v>
      </c>
      <c r="V83" s="284"/>
      <c r="W83" s="284"/>
      <c r="X83" s="284"/>
      <c r="Y83" s="284"/>
      <c r="Z83" s="284"/>
      <c r="AA83" s="75">
        <v>0.21794539819999997</v>
      </c>
      <c r="AB83" s="284">
        <v>0</v>
      </c>
      <c r="AC83" s="284"/>
      <c r="AD83" s="284"/>
      <c r="AE83" s="284"/>
      <c r="AF83" s="284"/>
      <c r="AG83" s="284">
        <v>0</v>
      </c>
      <c r="AH83" s="284"/>
      <c r="AI83" s="284"/>
      <c r="AJ83" s="284"/>
      <c r="AK83" s="284"/>
      <c r="AL83" s="284">
        <v>0</v>
      </c>
      <c r="AM83" s="284"/>
      <c r="AN83" s="284"/>
      <c r="AO83" s="284"/>
      <c r="AP83" s="284"/>
      <c r="AQ83" s="284"/>
      <c r="AR83" s="284"/>
      <c r="AS83" s="284">
        <v>0</v>
      </c>
      <c r="AT83" s="284"/>
      <c r="AU83" s="284"/>
      <c r="AV83" s="284"/>
      <c r="AW83" s="284"/>
      <c r="AX83" s="284"/>
      <c r="AY83" s="284">
        <v>-7.9818746017999986</v>
      </c>
      <c r="AZ83" s="284"/>
      <c r="BA83" s="284"/>
      <c r="BB83" s="284"/>
      <c r="BC83" s="284"/>
      <c r="BD83" s="284"/>
      <c r="BE83" s="284"/>
      <c r="BF83" s="284">
        <v>0</v>
      </c>
      <c r="BG83" s="284"/>
      <c r="BH83" s="284"/>
      <c r="BI83" s="284"/>
      <c r="BJ83" s="284"/>
      <c r="BK83" s="284">
        <v>0</v>
      </c>
      <c r="BL83" s="284"/>
      <c r="BM83" s="284"/>
      <c r="BN83" s="284"/>
      <c r="BO83" s="284"/>
      <c r="BP83" s="284">
        <v>0</v>
      </c>
      <c r="BQ83" s="284"/>
      <c r="BR83" s="284"/>
      <c r="BS83" s="284"/>
      <c r="BT83" s="284"/>
      <c r="BU83" s="284"/>
      <c r="BV83" s="284"/>
      <c r="BW83" s="284">
        <v>0</v>
      </c>
      <c r="BX83" s="284"/>
      <c r="BY83" s="284"/>
      <c r="BZ83" s="284"/>
      <c r="CA83" s="284"/>
      <c r="CB83" s="284"/>
      <c r="CC83" s="284">
        <v>0.21794539819999997</v>
      </c>
      <c r="CD83" s="284"/>
      <c r="CE83" s="284"/>
      <c r="CF83" s="284"/>
      <c r="CG83" s="284"/>
      <c r="CH83" s="284"/>
      <c r="CI83" s="284"/>
      <c r="CJ83" s="284">
        <v>0</v>
      </c>
      <c r="CK83" s="284"/>
      <c r="CL83" s="284"/>
      <c r="CM83" s="284"/>
      <c r="CN83" s="284"/>
      <c r="CO83" s="284">
        <v>0</v>
      </c>
      <c r="CP83" s="284"/>
      <c r="CQ83" s="284"/>
      <c r="CR83" s="284"/>
      <c r="CS83" s="284"/>
      <c r="CT83" s="284">
        <v>0</v>
      </c>
      <c r="CU83" s="284"/>
      <c r="CV83" s="284"/>
      <c r="CW83" s="284"/>
      <c r="CX83" s="284"/>
      <c r="CY83" s="284"/>
      <c r="CZ83" s="284"/>
      <c r="DA83" s="284">
        <v>0</v>
      </c>
      <c r="DB83" s="284"/>
      <c r="DC83" s="284"/>
      <c r="DD83" s="284"/>
      <c r="DE83" s="284"/>
      <c r="DF83" s="284"/>
      <c r="DG83" s="284" t="s">
        <v>201</v>
      </c>
      <c r="DH83" s="284"/>
      <c r="DI83" s="284"/>
      <c r="DJ83" s="284"/>
      <c r="DK83" s="284"/>
      <c r="DL83" s="284"/>
      <c r="DM83" s="284"/>
      <c r="DN83" s="284" t="s">
        <v>201</v>
      </c>
      <c r="DO83" s="284"/>
      <c r="DP83" s="284"/>
      <c r="DQ83" s="284"/>
      <c r="DR83" s="284"/>
      <c r="DS83" s="284"/>
      <c r="DT83" s="284"/>
      <c r="DU83" s="284" t="s">
        <v>201</v>
      </c>
      <c r="DV83" s="284"/>
      <c r="DW83" s="284"/>
      <c r="DX83" s="284"/>
      <c r="DY83" s="284"/>
      <c r="DZ83" s="284" t="s">
        <v>201</v>
      </c>
      <c r="EA83" s="284"/>
      <c r="EB83" s="284"/>
      <c r="EC83" s="284"/>
      <c r="ED83" s="284"/>
      <c r="EE83" s="284"/>
      <c r="EF83" s="284"/>
      <c r="EG83" s="284" t="s">
        <v>201</v>
      </c>
      <c r="EH83" s="284"/>
      <c r="EI83" s="284"/>
      <c r="EJ83" s="284"/>
      <c r="EK83" s="284"/>
      <c r="EL83" s="284"/>
      <c r="EM83" s="284"/>
      <c r="EN83" s="284" t="s">
        <v>201</v>
      </c>
      <c r="EO83" s="284"/>
      <c r="EP83" s="284"/>
      <c r="EQ83" s="284"/>
      <c r="ER83" s="284"/>
      <c r="ES83" s="284"/>
      <c r="ET83" s="284"/>
      <c r="EU83" s="284" t="s">
        <v>201</v>
      </c>
      <c r="EV83" s="284"/>
      <c r="EW83" s="284"/>
      <c r="EX83" s="284"/>
      <c r="EY83" s="284"/>
      <c r="EZ83" s="284"/>
      <c r="FA83" s="284"/>
      <c r="FB83" s="284"/>
      <c r="FC83" s="284" t="s">
        <v>201</v>
      </c>
      <c r="FD83" s="284"/>
      <c r="FE83" s="284"/>
      <c r="FF83" s="284"/>
      <c r="FG83" s="284"/>
      <c r="FH83" s="284" t="s">
        <v>201</v>
      </c>
      <c r="FI83" s="284"/>
      <c r="FJ83" s="284"/>
      <c r="FK83" s="284"/>
      <c r="FL83" s="284"/>
      <c r="FM83" s="284"/>
      <c r="FN83" s="284"/>
      <c r="FO83" s="284" t="s">
        <v>201</v>
      </c>
      <c r="FP83" s="284"/>
      <c r="FQ83" s="284"/>
      <c r="FR83" s="284"/>
      <c r="FS83" s="284"/>
      <c r="FT83" s="284"/>
      <c r="FU83" s="284"/>
      <c r="FV83" s="284" t="s">
        <v>201</v>
      </c>
      <c r="FW83" s="284"/>
      <c r="FX83" s="284"/>
      <c r="FY83" s="284"/>
      <c r="FZ83" s="284"/>
      <c r="GA83" s="284" t="s">
        <v>201</v>
      </c>
      <c r="GB83" s="284"/>
      <c r="GC83" s="284"/>
      <c r="GD83" s="284"/>
      <c r="GE83" s="284"/>
      <c r="GF83" s="284" t="s">
        <v>201</v>
      </c>
      <c r="GG83" s="284"/>
      <c r="GH83" s="284"/>
      <c r="GI83" s="284"/>
      <c r="GJ83" s="284"/>
      <c r="GK83" s="284"/>
      <c r="GL83" s="284" t="s">
        <v>201</v>
      </c>
      <c r="GM83" s="284"/>
      <c r="GN83" s="284"/>
      <c r="GO83" s="284"/>
      <c r="GP83" s="284"/>
      <c r="GQ83" s="284"/>
      <c r="GR83" s="284"/>
      <c r="GS83" s="306"/>
      <c r="GT83" s="76"/>
    </row>
    <row r="84" spans="1:202" s="77" customFormat="1" x14ac:dyDescent="0.2">
      <c r="A84" s="73" t="s">
        <v>106</v>
      </c>
      <c r="B84" s="80" t="s">
        <v>107</v>
      </c>
      <c r="C84" s="75">
        <v>3.54</v>
      </c>
      <c r="D84" s="285">
        <v>0</v>
      </c>
      <c r="E84" s="285"/>
      <c r="F84" s="285"/>
      <c r="G84" s="285"/>
      <c r="H84" s="285"/>
      <c r="I84" s="285">
        <v>0</v>
      </c>
      <c r="J84" s="285"/>
      <c r="K84" s="285"/>
      <c r="L84" s="285"/>
      <c r="M84" s="285"/>
      <c r="N84" s="284">
        <v>0</v>
      </c>
      <c r="O84" s="284"/>
      <c r="P84" s="284"/>
      <c r="Q84" s="284"/>
      <c r="R84" s="284"/>
      <c r="S84" s="284"/>
      <c r="T84" s="284"/>
      <c r="U84" s="284">
        <v>0</v>
      </c>
      <c r="V84" s="284"/>
      <c r="W84" s="284"/>
      <c r="X84" s="284"/>
      <c r="Y84" s="284"/>
      <c r="Z84" s="284"/>
      <c r="AA84" s="75">
        <v>0.47485985979999995</v>
      </c>
      <c r="AB84" s="284">
        <v>0</v>
      </c>
      <c r="AC84" s="284"/>
      <c r="AD84" s="284"/>
      <c r="AE84" s="284"/>
      <c r="AF84" s="284"/>
      <c r="AG84" s="284">
        <v>0</v>
      </c>
      <c r="AH84" s="284"/>
      <c r="AI84" s="284"/>
      <c r="AJ84" s="284"/>
      <c r="AK84" s="284"/>
      <c r="AL84" s="284">
        <v>0</v>
      </c>
      <c r="AM84" s="284"/>
      <c r="AN84" s="284"/>
      <c r="AO84" s="284"/>
      <c r="AP84" s="284"/>
      <c r="AQ84" s="284"/>
      <c r="AR84" s="284"/>
      <c r="AS84" s="284">
        <v>0</v>
      </c>
      <c r="AT84" s="284"/>
      <c r="AU84" s="284"/>
      <c r="AV84" s="284"/>
      <c r="AW84" s="284"/>
      <c r="AX84" s="284"/>
      <c r="AY84" s="284">
        <v>-3.0651401402</v>
      </c>
      <c r="AZ84" s="284"/>
      <c r="BA84" s="284"/>
      <c r="BB84" s="284"/>
      <c r="BC84" s="284"/>
      <c r="BD84" s="284"/>
      <c r="BE84" s="284"/>
      <c r="BF84" s="284">
        <v>0</v>
      </c>
      <c r="BG84" s="284"/>
      <c r="BH84" s="284"/>
      <c r="BI84" s="284"/>
      <c r="BJ84" s="284"/>
      <c r="BK84" s="284">
        <v>0</v>
      </c>
      <c r="BL84" s="284"/>
      <c r="BM84" s="284"/>
      <c r="BN84" s="284"/>
      <c r="BO84" s="284"/>
      <c r="BP84" s="284">
        <v>0</v>
      </c>
      <c r="BQ84" s="284"/>
      <c r="BR84" s="284"/>
      <c r="BS84" s="284"/>
      <c r="BT84" s="284"/>
      <c r="BU84" s="284"/>
      <c r="BV84" s="284"/>
      <c r="BW84" s="284">
        <v>0</v>
      </c>
      <c r="BX84" s="284"/>
      <c r="BY84" s="284"/>
      <c r="BZ84" s="284"/>
      <c r="CA84" s="284"/>
      <c r="CB84" s="284"/>
      <c r="CC84" s="284">
        <v>0.47485985979999995</v>
      </c>
      <c r="CD84" s="284"/>
      <c r="CE84" s="284"/>
      <c r="CF84" s="284"/>
      <c r="CG84" s="284"/>
      <c r="CH84" s="284"/>
      <c r="CI84" s="284"/>
      <c r="CJ84" s="284">
        <v>0</v>
      </c>
      <c r="CK84" s="284"/>
      <c r="CL84" s="284"/>
      <c r="CM84" s="284"/>
      <c r="CN84" s="284"/>
      <c r="CO84" s="284">
        <v>0</v>
      </c>
      <c r="CP84" s="284"/>
      <c r="CQ84" s="284"/>
      <c r="CR84" s="284"/>
      <c r="CS84" s="284"/>
      <c r="CT84" s="284">
        <v>0</v>
      </c>
      <c r="CU84" s="284"/>
      <c r="CV84" s="284"/>
      <c r="CW84" s="284"/>
      <c r="CX84" s="284"/>
      <c r="CY84" s="284"/>
      <c r="CZ84" s="284"/>
      <c r="DA84" s="284">
        <v>0</v>
      </c>
      <c r="DB84" s="284"/>
      <c r="DC84" s="284"/>
      <c r="DD84" s="284"/>
      <c r="DE84" s="284"/>
      <c r="DF84" s="284"/>
      <c r="DG84" s="284" t="s">
        <v>201</v>
      </c>
      <c r="DH84" s="284"/>
      <c r="DI84" s="284"/>
      <c r="DJ84" s="284"/>
      <c r="DK84" s="284"/>
      <c r="DL84" s="284"/>
      <c r="DM84" s="284"/>
      <c r="DN84" s="284" t="s">
        <v>201</v>
      </c>
      <c r="DO84" s="284"/>
      <c r="DP84" s="284"/>
      <c r="DQ84" s="284"/>
      <c r="DR84" s="284"/>
      <c r="DS84" s="284"/>
      <c r="DT84" s="284"/>
      <c r="DU84" s="284" t="s">
        <v>201</v>
      </c>
      <c r="DV84" s="284"/>
      <c r="DW84" s="284"/>
      <c r="DX84" s="284"/>
      <c r="DY84" s="284"/>
      <c r="DZ84" s="284" t="s">
        <v>201</v>
      </c>
      <c r="EA84" s="284"/>
      <c r="EB84" s="284"/>
      <c r="EC84" s="284"/>
      <c r="ED84" s="284"/>
      <c r="EE84" s="284"/>
      <c r="EF84" s="284"/>
      <c r="EG84" s="284" t="s">
        <v>201</v>
      </c>
      <c r="EH84" s="284"/>
      <c r="EI84" s="284"/>
      <c r="EJ84" s="284"/>
      <c r="EK84" s="284"/>
      <c r="EL84" s="284"/>
      <c r="EM84" s="284"/>
      <c r="EN84" s="284" t="s">
        <v>201</v>
      </c>
      <c r="EO84" s="284"/>
      <c r="EP84" s="284"/>
      <c r="EQ84" s="284"/>
      <c r="ER84" s="284"/>
      <c r="ES84" s="284"/>
      <c r="ET84" s="284"/>
      <c r="EU84" s="284" t="s">
        <v>201</v>
      </c>
      <c r="EV84" s="284"/>
      <c r="EW84" s="284"/>
      <c r="EX84" s="284"/>
      <c r="EY84" s="284"/>
      <c r="EZ84" s="284"/>
      <c r="FA84" s="284"/>
      <c r="FB84" s="284"/>
      <c r="FC84" s="284" t="s">
        <v>201</v>
      </c>
      <c r="FD84" s="284"/>
      <c r="FE84" s="284"/>
      <c r="FF84" s="284"/>
      <c r="FG84" s="284"/>
      <c r="FH84" s="284" t="s">
        <v>201</v>
      </c>
      <c r="FI84" s="284"/>
      <c r="FJ84" s="284"/>
      <c r="FK84" s="284"/>
      <c r="FL84" s="284"/>
      <c r="FM84" s="284"/>
      <c r="FN84" s="284"/>
      <c r="FO84" s="284" t="s">
        <v>201</v>
      </c>
      <c r="FP84" s="284"/>
      <c r="FQ84" s="284"/>
      <c r="FR84" s="284"/>
      <c r="FS84" s="284"/>
      <c r="FT84" s="284"/>
      <c r="FU84" s="284"/>
      <c r="FV84" s="284" t="s">
        <v>201</v>
      </c>
      <c r="FW84" s="284"/>
      <c r="FX84" s="284"/>
      <c r="FY84" s="284"/>
      <c r="FZ84" s="284"/>
      <c r="GA84" s="284" t="s">
        <v>201</v>
      </c>
      <c r="GB84" s="284"/>
      <c r="GC84" s="284"/>
      <c r="GD84" s="284"/>
      <c r="GE84" s="284"/>
      <c r="GF84" s="284" t="s">
        <v>201</v>
      </c>
      <c r="GG84" s="284"/>
      <c r="GH84" s="284"/>
      <c r="GI84" s="284"/>
      <c r="GJ84" s="284"/>
      <c r="GK84" s="284"/>
      <c r="GL84" s="284" t="s">
        <v>201</v>
      </c>
      <c r="GM84" s="284"/>
      <c r="GN84" s="284"/>
      <c r="GO84" s="284"/>
      <c r="GP84" s="284"/>
      <c r="GQ84" s="284"/>
      <c r="GR84" s="284"/>
      <c r="GS84" s="306"/>
      <c r="GT84" s="76"/>
    </row>
    <row r="85" spans="1:202" s="77" customFormat="1" ht="21" x14ac:dyDescent="0.2">
      <c r="A85" s="73" t="s">
        <v>108</v>
      </c>
      <c r="B85" s="80" t="s">
        <v>109</v>
      </c>
      <c r="C85" s="75">
        <v>9.4753999999999987</v>
      </c>
      <c r="D85" s="285">
        <v>0</v>
      </c>
      <c r="E85" s="285"/>
      <c r="F85" s="285"/>
      <c r="G85" s="285"/>
      <c r="H85" s="285"/>
      <c r="I85" s="285">
        <v>0</v>
      </c>
      <c r="J85" s="285"/>
      <c r="K85" s="285"/>
      <c r="L85" s="285"/>
      <c r="M85" s="285"/>
      <c r="N85" s="284">
        <v>0</v>
      </c>
      <c r="O85" s="284"/>
      <c r="P85" s="284"/>
      <c r="Q85" s="284"/>
      <c r="R85" s="284"/>
      <c r="S85" s="284"/>
      <c r="T85" s="284"/>
      <c r="U85" s="284">
        <v>0</v>
      </c>
      <c r="V85" s="284"/>
      <c r="W85" s="284"/>
      <c r="X85" s="284"/>
      <c r="Y85" s="284"/>
      <c r="Z85" s="284"/>
      <c r="AA85" s="75">
        <v>0</v>
      </c>
      <c r="AB85" s="284">
        <v>0</v>
      </c>
      <c r="AC85" s="284"/>
      <c r="AD85" s="284"/>
      <c r="AE85" s="284"/>
      <c r="AF85" s="284"/>
      <c r="AG85" s="284">
        <v>0</v>
      </c>
      <c r="AH85" s="284"/>
      <c r="AI85" s="284"/>
      <c r="AJ85" s="284"/>
      <c r="AK85" s="284"/>
      <c r="AL85" s="284">
        <v>0</v>
      </c>
      <c r="AM85" s="284"/>
      <c r="AN85" s="284"/>
      <c r="AO85" s="284"/>
      <c r="AP85" s="284"/>
      <c r="AQ85" s="284"/>
      <c r="AR85" s="284"/>
      <c r="AS85" s="284">
        <v>0</v>
      </c>
      <c r="AT85" s="284"/>
      <c r="AU85" s="284"/>
      <c r="AV85" s="284"/>
      <c r="AW85" s="284"/>
      <c r="AX85" s="284"/>
      <c r="AY85" s="284">
        <v>-9.4753999999999987</v>
      </c>
      <c r="AZ85" s="284"/>
      <c r="BA85" s="284"/>
      <c r="BB85" s="284"/>
      <c r="BC85" s="284"/>
      <c r="BD85" s="284"/>
      <c r="BE85" s="284"/>
      <c r="BF85" s="284">
        <v>0</v>
      </c>
      <c r="BG85" s="284"/>
      <c r="BH85" s="284"/>
      <c r="BI85" s="284"/>
      <c r="BJ85" s="284"/>
      <c r="BK85" s="284">
        <v>0</v>
      </c>
      <c r="BL85" s="284"/>
      <c r="BM85" s="284"/>
      <c r="BN85" s="284"/>
      <c r="BO85" s="284"/>
      <c r="BP85" s="284">
        <v>0</v>
      </c>
      <c r="BQ85" s="284"/>
      <c r="BR85" s="284"/>
      <c r="BS85" s="284"/>
      <c r="BT85" s="284"/>
      <c r="BU85" s="284"/>
      <c r="BV85" s="284"/>
      <c r="BW85" s="284">
        <v>0</v>
      </c>
      <c r="BX85" s="284"/>
      <c r="BY85" s="284"/>
      <c r="BZ85" s="284"/>
      <c r="CA85" s="284"/>
      <c r="CB85" s="284"/>
      <c r="CC85" s="284">
        <v>0</v>
      </c>
      <c r="CD85" s="284"/>
      <c r="CE85" s="284"/>
      <c r="CF85" s="284"/>
      <c r="CG85" s="284"/>
      <c r="CH85" s="284"/>
      <c r="CI85" s="284"/>
      <c r="CJ85" s="284">
        <v>0</v>
      </c>
      <c r="CK85" s="284"/>
      <c r="CL85" s="284"/>
      <c r="CM85" s="284"/>
      <c r="CN85" s="284"/>
      <c r="CO85" s="284">
        <v>0</v>
      </c>
      <c r="CP85" s="284"/>
      <c r="CQ85" s="284"/>
      <c r="CR85" s="284"/>
      <c r="CS85" s="284"/>
      <c r="CT85" s="284">
        <v>0</v>
      </c>
      <c r="CU85" s="284"/>
      <c r="CV85" s="284"/>
      <c r="CW85" s="284"/>
      <c r="CX85" s="284"/>
      <c r="CY85" s="284"/>
      <c r="CZ85" s="284"/>
      <c r="DA85" s="284">
        <v>0</v>
      </c>
      <c r="DB85" s="284"/>
      <c r="DC85" s="284"/>
      <c r="DD85" s="284"/>
      <c r="DE85" s="284"/>
      <c r="DF85" s="284"/>
      <c r="DG85" s="284" t="s">
        <v>201</v>
      </c>
      <c r="DH85" s="284"/>
      <c r="DI85" s="284"/>
      <c r="DJ85" s="284"/>
      <c r="DK85" s="284"/>
      <c r="DL85" s="284"/>
      <c r="DM85" s="284"/>
      <c r="DN85" s="284" t="s">
        <v>201</v>
      </c>
      <c r="DO85" s="284"/>
      <c r="DP85" s="284"/>
      <c r="DQ85" s="284"/>
      <c r="DR85" s="284"/>
      <c r="DS85" s="284"/>
      <c r="DT85" s="284"/>
      <c r="DU85" s="284" t="s">
        <v>201</v>
      </c>
      <c r="DV85" s="284"/>
      <c r="DW85" s="284"/>
      <c r="DX85" s="284"/>
      <c r="DY85" s="284"/>
      <c r="DZ85" s="284" t="s">
        <v>201</v>
      </c>
      <c r="EA85" s="284"/>
      <c r="EB85" s="284"/>
      <c r="EC85" s="284"/>
      <c r="ED85" s="284"/>
      <c r="EE85" s="284"/>
      <c r="EF85" s="284"/>
      <c r="EG85" s="284" t="s">
        <v>201</v>
      </c>
      <c r="EH85" s="284"/>
      <c r="EI85" s="284"/>
      <c r="EJ85" s="284"/>
      <c r="EK85" s="284"/>
      <c r="EL85" s="284"/>
      <c r="EM85" s="284"/>
      <c r="EN85" s="284" t="s">
        <v>201</v>
      </c>
      <c r="EO85" s="284"/>
      <c r="EP85" s="284"/>
      <c r="EQ85" s="284"/>
      <c r="ER85" s="284"/>
      <c r="ES85" s="284"/>
      <c r="ET85" s="284"/>
      <c r="EU85" s="284" t="s">
        <v>201</v>
      </c>
      <c r="EV85" s="284"/>
      <c r="EW85" s="284"/>
      <c r="EX85" s="284"/>
      <c r="EY85" s="284"/>
      <c r="EZ85" s="284"/>
      <c r="FA85" s="284"/>
      <c r="FB85" s="284"/>
      <c r="FC85" s="284" t="s">
        <v>201</v>
      </c>
      <c r="FD85" s="284"/>
      <c r="FE85" s="284"/>
      <c r="FF85" s="284"/>
      <c r="FG85" s="284"/>
      <c r="FH85" s="284" t="s">
        <v>201</v>
      </c>
      <c r="FI85" s="284"/>
      <c r="FJ85" s="284"/>
      <c r="FK85" s="284"/>
      <c r="FL85" s="284"/>
      <c r="FM85" s="284"/>
      <c r="FN85" s="284"/>
      <c r="FO85" s="284" t="s">
        <v>201</v>
      </c>
      <c r="FP85" s="284"/>
      <c r="FQ85" s="284"/>
      <c r="FR85" s="284"/>
      <c r="FS85" s="284"/>
      <c r="FT85" s="284"/>
      <c r="FU85" s="284"/>
      <c r="FV85" s="284" t="s">
        <v>201</v>
      </c>
      <c r="FW85" s="284"/>
      <c r="FX85" s="284"/>
      <c r="FY85" s="284"/>
      <c r="FZ85" s="284"/>
      <c r="GA85" s="284" t="s">
        <v>201</v>
      </c>
      <c r="GB85" s="284"/>
      <c r="GC85" s="284"/>
      <c r="GD85" s="284"/>
      <c r="GE85" s="284"/>
      <c r="GF85" s="284" t="s">
        <v>201</v>
      </c>
      <c r="GG85" s="284"/>
      <c r="GH85" s="284"/>
      <c r="GI85" s="284"/>
      <c r="GJ85" s="284"/>
      <c r="GK85" s="284"/>
      <c r="GL85" s="284" t="s">
        <v>201</v>
      </c>
      <c r="GM85" s="284"/>
      <c r="GN85" s="284"/>
      <c r="GO85" s="284"/>
      <c r="GP85" s="284"/>
      <c r="GQ85" s="284"/>
      <c r="GR85" s="284"/>
      <c r="GS85" s="306"/>
      <c r="GT85" s="76"/>
    </row>
    <row r="86" spans="1:202" ht="11.25" x14ac:dyDescent="0.2">
      <c r="A86" s="81"/>
      <c r="B86" s="83" t="s">
        <v>110</v>
      </c>
      <c r="C86" s="75">
        <v>0.70799999999999996</v>
      </c>
      <c r="D86" s="285">
        <v>0</v>
      </c>
      <c r="E86" s="285"/>
      <c r="F86" s="285"/>
      <c r="G86" s="285"/>
      <c r="H86" s="285"/>
      <c r="I86" s="285">
        <v>0</v>
      </c>
      <c r="J86" s="285"/>
      <c r="K86" s="285"/>
      <c r="L86" s="285"/>
      <c r="M86" s="285"/>
      <c r="N86" s="284">
        <v>0</v>
      </c>
      <c r="O86" s="284"/>
      <c r="P86" s="284"/>
      <c r="Q86" s="284"/>
      <c r="R86" s="284"/>
      <c r="S86" s="284"/>
      <c r="T86" s="284"/>
      <c r="U86" s="284">
        <v>0</v>
      </c>
      <c r="V86" s="284"/>
      <c r="W86" s="284"/>
      <c r="X86" s="284"/>
      <c r="Y86" s="284"/>
      <c r="Z86" s="284"/>
      <c r="AA86" s="72">
        <v>0</v>
      </c>
      <c r="AB86" s="284">
        <v>0</v>
      </c>
      <c r="AC86" s="284"/>
      <c r="AD86" s="284"/>
      <c r="AE86" s="284"/>
      <c r="AF86" s="284"/>
      <c r="AG86" s="284">
        <v>0</v>
      </c>
      <c r="AH86" s="284"/>
      <c r="AI86" s="284"/>
      <c r="AJ86" s="284"/>
      <c r="AK86" s="284"/>
      <c r="AL86" s="284">
        <v>0</v>
      </c>
      <c r="AM86" s="284"/>
      <c r="AN86" s="284"/>
      <c r="AO86" s="284"/>
      <c r="AP86" s="284"/>
      <c r="AQ86" s="284"/>
      <c r="AR86" s="284"/>
      <c r="AS86" s="284">
        <v>0</v>
      </c>
      <c r="AT86" s="284"/>
      <c r="AU86" s="284"/>
      <c r="AV86" s="284"/>
      <c r="AW86" s="284"/>
      <c r="AX86" s="284"/>
      <c r="AY86" s="285">
        <v>-0.70799999999999996</v>
      </c>
      <c r="AZ86" s="285"/>
      <c r="BA86" s="285"/>
      <c r="BB86" s="285"/>
      <c r="BC86" s="285"/>
      <c r="BD86" s="285"/>
      <c r="BE86" s="285"/>
      <c r="BF86" s="285">
        <v>0</v>
      </c>
      <c r="BG86" s="285"/>
      <c r="BH86" s="285"/>
      <c r="BI86" s="285"/>
      <c r="BJ86" s="285"/>
      <c r="BK86" s="285">
        <v>0</v>
      </c>
      <c r="BL86" s="285"/>
      <c r="BM86" s="285"/>
      <c r="BN86" s="285"/>
      <c r="BO86" s="285"/>
      <c r="BP86" s="285">
        <v>0</v>
      </c>
      <c r="BQ86" s="285"/>
      <c r="BR86" s="285"/>
      <c r="BS86" s="285"/>
      <c r="BT86" s="285"/>
      <c r="BU86" s="285"/>
      <c r="BV86" s="285"/>
      <c r="BW86" s="285">
        <v>0</v>
      </c>
      <c r="BX86" s="285"/>
      <c r="BY86" s="285"/>
      <c r="BZ86" s="285"/>
      <c r="CA86" s="285"/>
      <c r="CB86" s="285"/>
      <c r="CC86" s="285">
        <v>0</v>
      </c>
      <c r="CD86" s="285"/>
      <c r="CE86" s="285"/>
      <c r="CF86" s="285"/>
      <c r="CG86" s="285"/>
      <c r="CH86" s="285"/>
      <c r="CI86" s="285"/>
      <c r="CJ86" s="284">
        <v>0</v>
      </c>
      <c r="CK86" s="284"/>
      <c r="CL86" s="284"/>
      <c r="CM86" s="284"/>
      <c r="CN86" s="284"/>
      <c r="CO86" s="284">
        <v>0</v>
      </c>
      <c r="CP86" s="284"/>
      <c r="CQ86" s="284"/>
      <c r="CR86" s="284"/>
      <c r="CS86" s="284"/>
      <c r="CT86" s="284">
        <v>0</v>
      </c>
      <c r="CU86" s="284"/>
      <c r="CV86" s="284"/>
      <c r="CW86" s="284"/>
      <c r="CX86" s="284"/>
      <c r="CY86" s="284"/>
      <c r="CZ86" s="284"/>
      <c r="DA86" s="284">
        <v>0</v>
      </c>
      <c r="DB86" s="284"/>
      <c r="DC86" s="284"/>
      <c r="DD86" s="284"/>
      <c r="DE86" s="284"/>
      <c r="DF86" s="284"/>
      <c r="DG86" s="285" t="s">
        <v>201</v>
      </c>
      <c r="DH86" s="285"/>
      <c r="DI86" s="285"/>
      <c r="DJ86" s="285"/>
      <c r="DK86" s="285"/>
      <c r="DL86" s="285"/>
      <c r="DM86" s="285"/>
      <c r="DN86" s="285" t="s">
        <v>201</v>
      </c>
      <c r="DO86" s="285"/>
      <c r="DP86" s="285"/>
      <c r="DQ86" s="285"/>
      <c r="DR86" s="285"/>
      <c r="DS86" s="285"/>
      <c r="DT86" s="285"/>
      <c r="DU86" s="285" t="s">
        <v>201</v>
      </c>
      <c r="DV86" s="285"/>
      <c r="DW86" s="285"/>
      <c r="DX86" s="285"/>
      <c r="DY86" s="285"/>
      <c r="DZ86" s="285" t="s">
        <v>201</v>
      </c>
      <c r="EA86" s="285"/>
      <c r="EB86" s="285"/>
      <c r="EC86" s="285"/>
      <c r="ED86" s="285"/>
      <c r="EE86" s="285"/>
      <c r="EF86" s="285"/>
      <c r="EG86" s="285" t="s">
        <v>201</v>
      </c>
      <c r="EH86" s="285"/>
      <c r="EI86" s="285"/>
      <c r="EJ86" s="285"/>
      <c r="EK86" s="285"/>
      <c r="EL86" s="285"/>
      <c r="EM86" s="285"/>
      <c r="EN86" s="285" t="s">
        <v>201</v>
      </c>
      <c r="EO86" s="285"/>
      <c r="EP86" s="285"/>
      <c r="EQ86" s="285"/>
      <c r="ER86" s="285"/>
      <c r="ES86" s="285"/>
      <c r="ET86" s="285"/>
      <c r="EU86" s="285" t="s">
        <v>201</v>
      </c>
      <c r="EV86" s="285"/>
      <c r="EW86" s="285"/>
      <c r="EX86" s="285"/>
      <c r="EY86" s="285"/>
      <c r="EZ86" s="285"/>
      <c r="FA86" s="285"/>
      <c r="FB86" s="285"/>
      <c r="FC86" s="285" t="s">
        <v>201</v>
      </c>
      <c r="FD86" s="285"/>
      <c r="FE86" s="285"/>
      <c r="FF86" s="285"/>
      <c r="FG86" s="285"/>
      <c r="FH86" s="285" t="s">
        <v>201</v>
      </c>
      <c r="FI86" s="285"/>
      <c r="FJ86" s="285"/>
      <c r="FK86" s="285"/>
      <c r="FL86" s="285"/>
      <c r="FM86" s="285"/>
      <c r="FN86" s="285"/>
      <c r="FO86" s="285" t="s">
        <v>201</v>
      </c>
      <c r="FP86" s="285"/>
      <c r="FQ86" s="285"/>
      <c r="FR86" s="285"/>
      <c r="FS86" s="285"/>
      <c r="FT86" s="285"/>
      <c r="FU86" s="285"/>
      <c r="FV86" s="285" t="s">
        <v>201</v>
      </c>
      <c r="FW86" s="285"/>
      <c r="FX86" s="285"/>
      <c r="FY86" s="285"/>
      <c r="FZ86" s="285"/>
      <c r="GA86" s="285" t="s">
        <v>201</v>
      </c>
      <c r="GB86" s="285"/>
      <c r="GC86" s="285"/>
      <c r="GD86" s="285"/>
      <c r="GE86" s="285"/>
      <c r="GF86" s="285" t="s">
        <v>201</v>
      </c>
      <c r="GG86" s="285"/>
      <c r="GH86" s="285"/>
      <c r="GI86" s="285"/>
      <c r="GJ86" s="285"/>
      <c r="GK86" s="285"/>
      <c r="GL86" s="285" t="s">
        <v>201</v>
      </c>
      <c r="GM86" s="285"/>
      <c r="GN86" s="285"/>
      <c r="GO86" s="285"/>
      <c r="GP86" s="285"/>
      <c r="GQ86" s="285"/>
      <c r="GR86" s="285"/>
      <c r="GS86" s="289"/>
    </row>
    <row r="87" spans="1:202" ht="11.25" x14ac:dyDescent="0.2">
      <c r="A87" s="81"/>
      <c r="B87" s="83" t="s">
        <v>111</v>
      </c>
      <c r="C87" s="75">
        <v>0.86139999999999994</v>
      </c>
      <c r="D87" s="285">
        <v>0</v>
      </c>
      <c r="E87" s="285"/>
      <c r="F87" s="285"/>
      <c r="G87" s="285"/>
      <c r="H87" s="285"/>
      <c r="I87" s="285">
        <v>0</v>
      </c>
      <c r="J87" s="285"/>
      <c r="K87" s="285"/>
      <c r="L87" s="285"/>
      <c r="M87" s="285"/>
      <c r="N87" s="284">
        <v>0</v>
      </c>
      <c r="O87" s="284"/>
      <c r="P87" s="284"/>
      <c r="Q87" s="284"/>
      <c r="R87" s="284"/>
      <c r="S87" s="284"/>
      <c r="T87" s="284"/>
      <c r="U87" s="284">
        <v>0</v>
      </c>
      <c r="V87" s="284"/>
      <c r="W87" s="284"/>
      <c r="X87" s="284"/>
      <c r="Y87" s="284"/>
      <c r="Z87" s="284"/>
      <c r="AA87" s="72">
        <v>0</v>
      </c>
      <c r="AB87" s="284">
        <v>0</v>
      </c>
      <c r="AC87" s="284"/>
      <c r="AD87" s="284"/>
      <c r="AE87" s="284"/>
      <c r="AF87" s="284"/>
      <c r="AG87" s="284">
        <v>0</v>
      </c>
      <c r="AH87" s="284"/>
      <c r="AI87" s="284"/>
      <c r="AJ87" s="284"/>
      <c r="AK87" s="284"/>
      <c r="AL87" s="284">
        <v>0</v>
      </c>
      <c r="AM87" s="284"/>
      <c r="AN87" s="284"/>
      <c r="AO87" s="284"/>
      <c r="AP87" s="284"/>
      <c r="AQ87" s="284"/>
      <c r="AR87" s="284"/>
      <c r="AS87" s="284">
        <v>0</v>
      </c>
      <c r="AT87" s="284"/>
      <c r="AU87" s="284"/>
      <c r="AV87" s="284"/>
      <c r="AW87" s="284"/>
      <c r="AX87" s="284"/>
      <c r="AY87" s="285">
        <v>-0.86139999999999994</v>
      </c>
      <c r="AZ87" s="285"/>
      <c r="BA87" s="285"/>
      <c r="BB87" s="285"/>
      <c r="BC87" s="285"/>
      <c r="BD87" s="285"/>
      <c r="BE87" s="285"/>
      <c r="BF87" s="285">
        <v>0</v>
      </c>
      <c r="BG87" s="285"/>
      <c r="BH87" s="285"/>
      <c r="BI87" s="285"/>
      <c r="BJ87" s="285"/>
      <c r="BK87" s="285">
        <v>0</v>
      </c>
      <c r="BL87" s="285"/>
      <c r="BM87" s="285"/>
      <c r="BN87" s="285"/>
      <c r="BO87" s="285"/>
      <c r="BP87" s="285">
        <v>0</v>
      </c>
      <c r="BQ87" s="285"/>
      <c r="BR87" s="285"/>
      <c r="BS87" s="285"/>
      <c r="BT87" s="285"/>
      <c r="BU87" s="285"/>
      <c r="BV87" s="285"/>
      <c r="BW87" s="285">
        <v>0</v>
      </c>
      <c r="BX87" s="285"/>
      <c r="BY87" s="285"/>
      <c r="BZ87" s="285"/>
      <c r="CA87" s="285"/>
      <c r="CB87" s="285"/>
      <c r="CC87" s="285">
        <v>0</v>
      </c>
      <c r="CD87" s="285"/>
      <c r="CE87" s="285"/>
      <c r="CF87" s="285"/>
      <c r="CG87" s="285"/>
      <c r="CH87" s="285"/>
      <c r="CI87" s="285"/>
      <c r="CJ87" s="284">
        <v>0</v>
      </c>
      <c r="CK87" s="284"/>
      <c r="CL87" s="284"/>
      <c r="CM87" s="284"/>
      <c r="CN87" s="284"/>
      <c r="CO87" s="284">
        <v>0</v>
      </c>
      <c r="CP87" s="284"/>
      <c r="CQ87" s="284"/>
      <c r="CR87" s="284"/>
      <c r="CS87" s="284"/>
      <c r="CT87" s="284">
        <v>0</v>
      </c>
      <c r="CU87" s="284"/>
      <c r="CV87" s="284"/>
      <c r="CW87" s="284"/>
      <c r="CX87" s="284"/>
      <c r="CY87" s="284"/>
      <c r="CZ87" s="284"/>
      <c r="DA87" s="284">
        <v>0</v>
      </c>
      <c r="DB87" s="284"/>
      <c r="DC87" s="284"/>
      <c r="DD87" s="284"/>
      <c r="DE87" s="284"/>
      <c r="DF87" s="284"/>
      <c r="DG87" s="285" t="s">
        <v>201</v>
      </c>
      <c r="DH87" s="285"/>
      <c r="DI87" s="285"/>
      <c r="DJ87" s="285"/>
      <c r="DK87" s="285"/>
      <c r="DL87" s="285"/>
      <c r="DM87" s="285"/>
      <c r="DN87" s="285" t="s">
        <v>201</v>
      </c>
      <c r="DO87" s="285"/>
      <c r="DP87" s="285"/>
      <c r="DQ87" s="285"/>
      <c r="DR87" s="285"/>
      <c r="DS87" s="285"/>
      <c r="DT87" s="285"/>
      <c r="DU87" s="285" t="s">
        <v>201</v>
      </c>
      <c r="DV87" s="285"/>
      <c r="DW87" s="285"/>
      <c r="DX87" s="285"/>
      <c r="DY87" s="285"/>
      <c r="DZ87" s="285" t="s">
        <v>201</v>
      </c>
      <c r="EA87" s="285"/>
      <c r="EB87" s="285"/>
      <c r="EC87" s="285"/>
      <c r="ED87" s="285"/>
      <c r="EE87" s="285"/>
      <c r="EF87" s="285"/>
      <c r="EG87" s="285" t="s">
        <v>201</v>
      </c>
      <c r="EH87" s="285"/>
      <c r="EI87" s="285"/>
      <c r="EJ87" s="285"/>
      <c r="EK87" s="285"/>
      <c r="EL87" s="285"/>
      <c r="EM87" s="285"/>
      <c r="EN87" s="285" t="s">
        <v>201</v>
      </c>
      <c r="EO87" s="285"/>
      <c r="EP87" s="285"/>
      <c r="EQ87" s="285"/>
      <c r="ER87" s="285"/>
      <c r="ES87" s="285"/>
      <c r="ET87" s="285"/>
      <c r="EU87" s="285" t="s">
        <v>201</v>
      </c>
      <c r="EV87" s="285"/>
      <c r="EW87" s="285"/>
      <c r="EX87" s="285"/>
      <c r="EY87" s="285"/>
      <c r="EZ87" s="285"/>
      <c r="FA87" s="285"/>
      <c r="FB87" s="285"/>
      <c r="FC87" s="285" t="s">
        <v>201</v>
      </c>
      <c r="FD87" s="285"/>
      <c r="FE87" s="285"/>
      <c r="FF87" s="285"/>
      <c r="FG87" s="285"/>
      <c r="FH87" s="285" t="s">
        <v>201</v>
      </c>
      <c r="FI87" s="285"/>
      <c r="FJ87" s="285"/>
      <c r="FK87" s="285"/>
      <c r="FL87" s="285"/>
      <c r="FM87" s="285"/>
      <c r="FN87" s="285"/>
      <c r="FO87" s="285" t="s">
        <v>201</v>
      </c>
      <c r="FP87" s="285"/>
      <c r="FQ87" s="285"/>
      <c r="FR87" s="285"/>
      <c r="FS87" s="285"/>
      <c r="FT87" s="285"/>
      <c r="FU87" s="285"/>
      <c r="FV87" s="285" t="s">
        <v>201</v>
      </c>
      <c r="FW87" s="285"/>
      <c r="FX87" s="285"/>
      <c r="FY87" s="285"/>
      <c r="FZ87" s="285"/>
      <c r="GA87" s="285" t="s">
        <v>201</v>
      </c>
      <c r="GB87" s="285"/>
      <c r="GC87" s="285"/>
      <c r="GD87" s="285"/>
      <c r="GE87" s="285"/>
      <c r="GF87" s="285" t="s">
        <v>201</v>
      </c>
      <c r="GG87" s="285"/>
      <c r="GH87" s="285"/>
      <c r="GI87" s="285"/>
      <c r="GJ87" s="285"/>
      <c r="GK87" s="285"/>
      <c r="GL87" s="285" t="s">
        <v>201</v>
      </c>
      <c r="GM87" s="285"/>
      <c r="GN87" s="285"/>
      <c r="GO87" s="285"/>
      <c r="GP87" s="285"/>
      <c r="GQ87" s="285"/>
      <c r="GR87" s="285"/>
      <c r="GS87" s="289"/>
    </row>
    <row r="88" spans="1:202" ht="11.25" x14ac:dyDescent="0.2">
      <c r="A88" s="81"/>
      <c r="B88" s="83" t="s">
        <v>112</v>
      </c>
      <c r="C88" s="75">
        <v>4.1889999999999992</v>
      </c>
      <c r="D88" s="285">
        <v>0</v>
      </c>
      <c r="E88" s="285"/>
      <c r="F88" s="285"/>
      <c r="G88" s="285"/>
      <c r="H88" s="285"/>
      <c r="I88" s="285">
        <v>0</v>
      </c>
      <c r="J88" s="285"/>
      <c r="K88" s="285"/>
      <c r="L88" s="285"/>
      <c r="M88" s="285"/>
      <c r="N88" s="284">
        <v>0</v>
      </c>
      <c r="O88" s="284"/>
      <c r="P88" s="284"/>
      <c r="Q88" s="284"/>
      <c r="R88" s="284"/>
      <c r="S88" s="284"/>
      <c r="T88" s="284"/>
      <c r="U88" s="284">
        <v>0</v>
      </c>
      <c r="V88" s="284"/>
      <c r="W88" s="284"/>
      <c r="X88" s="284"/>
      <c r="Y88" s="284"/>
      <c r="Z88" s="284"/>
      <c r="AA88" s="72">
        <v>0</v>
      </c>
      <c r="AB88" s="284">
        <v>0</v>
      </c>
      <c r="AC88" s="284"/>
      <c r="AD88" s="284"/>
      <c r="AE88" s="284"/>
      <c r="AF88" s="284"/>
      <c r="AG88" s="284">
        <v>0</v>
      </c>
      <c r="AH88" s="284"/>
      <c r="AI88" s="284"/>
      <c r="AJ88" s="284"/>
      <c r="AK88" s="284"/>
      <c r="AL88" s="284">
        <v>0</v>
      </c>
      <c r="AM88" s="284"/>
      <c r="AN88" s="284"/>
      <c r="AO88" s="284"/>
      <c r="AP88" s="284"/>
      <c r="AQ88" s="284"/>
      <c r="AR88" s="284"/>
      <c r="AS88" s="284">
        <v>0</v>
      </c>
      <c r="AT88" s="284"/>
      <c r="AU88" s="284"/>
      <c r="AV88" s="284"/>
      <c r="AW88" s="284"/>
      <c r="AX88" s="284"/>
      <c r="AY88" s="285">
        <v>-4.1889999999999992</v>
      </c>
      <c r="AZ88" s="285"/>
      <c r="BA88" s="285"/>
      <c r="BB88" s="285"/>
      <c r="BC88" s="285"/>
      <c r="BD88" s="285"/>
      <c r="BE88" s="285"/>
      <c r="BF88" s="285">
        <v>0</v>
      </c>
      <c r="BG88" s="285"/>
      <c r="BH88" s="285"/>
      <c r="BI88" s="285"/>
      <c r="BJ88" s="285"/>
      <c r="BK88" s="285">
        <v>0</v>
      </c>
      <c r="BL88" s="285"/>
      <c r="BM88" s="285"/>
      <c r="BN88" s="285"/>
      <c r="BO88" s="285"/>
      <c r="BP88" s="285">
        <v>0</v>
      </c>
      <c r="BQ88" s="285"/>
      <c r="BR88" s="285"/>
      <c r="BS88" s="285"/>
      <c r="BT88" s="285"/>
      <c r="BU88" s="285"/>
      <c r="BV88" s="285"/>
      <c r="BW88" s="285">
        <v>0</v>
      </c>
      <c r="BX88" s="285"/>
      <c r="BY88" s="285"/>
      <c r="BZ88" s="285"/>
      <c r="CA88" s="285"/>
      <c r="CB88" s="285"/>
      <c r="CC88" s="285">
        <v>0</v>
      </c>
      <c r="CD88" s="285"/>
      <c r="CE88" s="285"/>
      <c r="CF88" s="285"/>
      <c r="CG88" s="285"/>
      <c r="CH88" s="285"/>
      <c r="CI88" s="285"/>
      <c r="CJ88" s="284">
        <v>0</v>
      </c>
      <c r="CK88" s="284"/>
      <c r="CL88" s="284"/>
      <c r="CM88" s="284"/>
      <c r="CN88" s="284"/>
      <c r="CO88" s="284">
        <v>0</v>
      </c>
      <c r="CP88" s="284"/>
      <c r="CQ88" s="284"/>
      <c r="CR88" s="284"/>
      <c r="CS88" s="284"/>
      <c r="CT88" s="284">
        <v>0</v>
      </c>
      <c r="CU88" s="284"/>
      <c r="CV88" s="284"/>
      <c r="CW88" s="284"/>
      <c r="CX88" s="284"/>
      <c r="CY88" s="284"/>
      <c r="CZ88" s="284"/>
      <c r="DA88" s="284">
        <v>0</v>
      </c>
      <c r="DB88" s="284"/>
      <c r="DC88" s="284"/>
      <c r="DD88" s="284"/>
      <c r="DE88" s="284"/>
      <c r="DF88" s="284"/>
      <c r="DG88" s="285" t="s">
        <v>201</v>
      </c>
      <c r="DH88" s="285"/>
      <c r="DI88" s="285"/>
      <c r="DJ88" s="285"/>
      <c r="DK88" s="285"/>
      <c r="DL88" s="285"/>
      <c r="DM88" s="285"/>
      <c r="DN88" s="285" t="s">
        <v>201</v>
      </c>
      <c r="DO88" s="285"/>
      <c r="DP88" s="285"/>
      <c r="DQ88" s="285"/>
      <c r="DR88" s="285"/>
      <c r="DS88" s="285"/>
      <c r="DT88" s="285"/>
      <c r="DU88" s="285" t="s">
        <v>201</v>
      </c>
      <c r="DV88" s="285"/>
      <c r="DW88" s="285"/>
      <c r="DX88" s="285"/>
      <c r="DY88" s="285"/>
      <c r="DZ88" s="285" t="s">
        <v>201</v>
      </c>
      <c r="EA88" s="285"/>
      <c r="EB88" s="285"/>
      <c r="EC88" s="285"/>
      <c r="ED88" s="285"/>
      <c r="EE88" s="285"/>
      <c r="EF88" s="285"/>
      <c r="EG88" s="285" t="s">
        <v>201</v>
      </c>
      <c r="EH88" s="285"/>
      <c r="EI88" s="285"/>
      <c r="EJ88" s="285"/>
      <c r="EK88" s="285"/>
      <c r="EL88" s="285"/>
      <c r="EM88" s="285"/>
      <c r="EN88" s="285" t="s">
        <v>201</v>
      </c>
      <c r="EO88" s="285"/>
      <c r="EP88" s="285"/>
      <c r="EQ88" s="285"/>
      <c r="ER88" s="285"/>
      <c r="ES88" s="285"/>
      <c r="ET88" s="285"/>
      <c r="EU88" s="285" t="s">
        <v>201</v>
      </c>
      <c r="EV88" s="285"/>
      <c r="EW88" s="285"/>
      <c r="EX88" s="285"/>
      <c r="EY88" s="285"/>
      <c r="EZ88" s="285"/>
      <c r="FA88" s="285"/>
      <c r="FB88" s="285"/>
      <c r="FC88" s="285" t="s">
        <v>201</v>
      </c>
      <c r="FD88" s="285"/>
      <c r="FE88" s="285"/>
      <c r="FF88" s="285"/>
      <c r="FG88" s="285"/>
      <c r="FH88" s="285" t="s">
        <v>201</v>
      </c>
      <c r="FI88" s="285"/>
      <c r="FJ88" s="285"/>
      <c r="FK88" s="285"/>
      <c r="FL88" s="285"/>
      <c r="FM88" s="285"/>
      <c r="FN88" s="285"/>
      <c r="FO88" s="285" t="s">
        <v>201</v>
      </c>
      <c r="FP88" s="285"/>
      <c r="FQ88" s="285"/>
      <c r="FR88" s="285"/>
      <c r="FS88" s="285"/>
      <c r="FT88" s="285"/>
      <c r="FU88" s="285"/>
      <c r="FV88" s="285" t="s">
        <v>201</v>
      </c>
      <c r="FW88" s="285"/>
      <c r="FX88" s="285"/>
      <c r="FY88" s="285"/>
      <c r="FZ88" s="285"/>
      <c r="GA88" s="285" t="s">
        <v>201</v>
      </c>
      <c r="GB88" s="285"/>
      <c r="GC88" s="285"/>
      <c r="GD88" s="285"/>
      <c r="GE88" s="285"/>
      <c r="GF88" s="285" t="s">
        <v>201</v>
      </c>
      <c r="GG88" s="285"/>
      <c r="GH88" s="285"/>
      <c r="GI88" s="285"/>
      <c r="GJ88" s="285"/>
      <c r="GK88" s="285"/>
      <c r="GL88" s="285" t="s">
        <v>201</v>
      </c>
      <c r="GM88" s="285"/>
      <c r="GN88" s="285"/>
      <c r="GO88" s="285"/>
      <c r="GP88" s="285"/>
      <c r="GQ88" s="285"/>
      <c r="GR88" s="285"/>
      <c r="GS88" s="289"/>
    </row>
    <row r="89" spans="1:202" ht="11.25" x14ac:dyDescent="0.2">
      <c r="A89" s="81"/>
      <c r="B89" s="83" t="s">
        <v>113</v>
      </c>
      <c r="C89" s="75">
        <v>2.7139999999999995</v>
      </c>
      <c r="D89" s="285">
        <v>0</v>
      </c>
      <c r="E89" s="285"/>
      <c r="F89" s="285"/>
      <c r="G89" s="285"/>
      <c r="H89" s="285"/>
      <c r="I89" s="285">
        <v>0</v>
      </c>
      <c r="J89" s="285"/>
      <c r="K89" s="285"/>
      <c r="L89" s="285"/>
      <c r="M89" s="285"/>
      <c r="N89" s="284">
        <v>0</v>
      </c>
      <c r="O89" s="284"/>
      <c r="P89" s="284"/>
      <c r="Q89" s="284"/>
      <c r="R89" s="284"/>
      <c r="S89" s="284"/>
      <c r="T89" s="284"/>
      <c r="U89" s="284">
        <v>0</v>
      </c>
      <c r="V89" s="284"/>
      <c r="W89" s="284"/>
      <c r="X89" s="284"/>
      <c r="Y89" s="284"/>
      <c r="Z89" s="284"/>
      <c r="AA89" s="72">
        <v>0</v>
      </c>
      <c r="AB89" s="284">
        <v>0</v>
      </c>
      <c r="AC89" s="284"/>
      <c r="AD89" s="284"/>
      <c r="AE89" s="284"/>
      <c r="AF89" s="284"/>
      <c r="AG89" s="284">
        <v>0</v>
      </c>
      <c r="AH89" s="284"/>
      <c r="AI89" s="284"/>
      <c r="AJ89" s="284"/>
      <c r="AK89" s="284"/>
      <c r="AL89" s="284">
        <v>0</v>
      </c>
      <c r="AM89" s="284"/>
      <c r="AN89" s="284"/>
      <c r="AO89" s="284"/>
      <c r="AP89" s="284"/>
      <c r="AQ89" s="284"/>
      <c r="AR89" s="284"/>
      <c r="AS89" s="284">
        <v>0</v>
      </c>
      <c r="AT89" s="284"/>
      <c r="AU89" s="284"/>
      <c r="AV89" s="284"/>
      <c r="AW89" s="284"/>
      <c r="AX89" s="284"/>
      <c r="AY89" s="285">
        <v>-2.7139999999999995</v>
      </c>
      <c r="AZ89" s="285"/>
      <c r="BA89" s="285"/>
      <c r="BB89" s="285"/>
      <c r="BC89" s="285"/>
      <c r="BD89" s="285"/>
      <c r="BE89" s="285"/>
      <c r="BF89" s="285">
        <v>0</v>
      </c>
      <c r="BG89" s="285"/>
      <c r="BH89" s="285"/>
      <c r="BI89" s="285"/>
      <c r="BJ89" s="285"/>
      <c r="BK89" s="285">
        <v>0</v>
      </c>
      <c r="BL89" s="285"/>
      <c r="BM89" s="285"/>
      <c r="BN89" s="285"/>
      <c r="BO89" s="285"/>
      <c r="BP89" s="285">
        <v>0</v>
      </c>
      <c r="BQ89" s="285"/>
      <c r="BR89" s="285"/>
      <c r="BS89" s="285"/>
      <c r="BT89" s="285"/>
      <c r="BU89" s="285"/>
      <c r="BV89" s="285"/>
      <c r="BW89" s="285">
        <v>0</v>
      </c>
      <c r="BX89" s="285"/>
      <c r="BY89" s="285"/>
      <c r="BZ89" s="285"/>
      <c r="CA89" s="285"/>
      <c r="CB89" s="285"/>
      <c r="CC89" s="285">
        <v>0</v>
      </c>
      <c r="CD89" s="285"/>
      <c r="CE89" s="285"/>
      <c r="CF89" s="285"/>
      <c r="CG89" s="285"/>
      <c r="CH89" s="285"/>
      <c r="CI89" s="285"/>
      <c r="CJ89" s="284">
        <v>0</v>
      </c>
      <c r="CK89" s="284"/>
      <c r="CL89" s="284"/>
      <c r="CM89" s="284"/>
      <c r="CN89" s="284"/>
      <c r="CO89" s="284">
        <v>0</v>
      </c>
      <c r="CP89" s="284"/>
      <c r="CQ89" s="284"/>
      <c r="CR89" s="284"/>
      <c r="CS89" s="284"/>
      <c r="CT89" s="284">
        <v>0</v>
      </c>
      <c r="CU89" s="284"/>
      <c r="CV89" s="284"/>
      <c r="CW89" s="284"/>
      <c r="CX89" s="284"/>
      <c r="CY89" s="284"/>
      <c r="CZ89" s="284"/>
      <c r="DA89" s="284">
        <v>0</v>
      </c>
      <c r="DB89" s="284"/>
      <c r="DC89" s="284"/>
      <c r="DD89" s="284"/>
      <c r="DE89" s="284"/>
      <c r="DF89" s="284"/>
      <c r="DG89" s="285" t="s">
        <v>201</v>
      </c>
      <c r="DH89" s="285"/>
      <c r="DI89" s="285"/>
      <c r="DJ89" s="285"/>
      <c r="DK89" s="285"/>
      <c r="DL89" s="285"/>
      <c r="DM89" s="285"/>
      <c r="DN89" s="285" t="s">
        <v>201</v>
      </c>
      <c r="DO89" s="285"/>
      <c r="DP89" s="285"/>
      <c r="DQ89" s="285"/>
      <c r="DR89" s="285"/>
      <c r="DS89" s="285"/>
      <c r="DT89" s="285"/>
      <c r="DU89" s="285" t="s">
        <v>201</v>
      </c>
      <c r="DV89" s="285"/>
      <c r="DW89" s="285"/>
      <c r="DX89" s="285"/>
      <c r="DY89" s="285"/>
      <c r="DZ89" s="285" t="s">
        <v>201</v>
      </c>
      <c r="EA89" s="285"/>
      <c r="EB89" s="285"/>
      <c r="EC89" s="285"/>
      <c r="ED89" s="285"/>
      <c r="EE89" s="285"/>
      <c r="EF89" s="285"/>
      <c r="EG89" s="285" t="s">
        <v>201</v>
      </c>
      <c r="EH89" s="285"/>
      <c r="EI89" s="285"/>
      <c r="EJ89" s="285"/>
      <c r="EK89" s="285"/>
      <c r="EL89" s="285"/>
      <c r="EM89" s="285"/>
      <c r="EN89" s="285" t="s">
        <v>201</v>
      </c>
      <c r="EO89" s="285"/>
      <c r="EP89" s="285"/>
      <c r="EQ89" s="285"/>
      <c r="ER89" s="285"/>
      <c r="ES89" s="285"/>
      <c r="ET89" s="285"/>
      <c r="EU89" s="285" t="s">
        <v>201</v>
      </c>
      <c r="EV89" s="285"/>
      <c r="EW89" s="285"/>
      <c r="EX89" s="285"/>
      <c r="EY89" s="285"/>
      <c r="EZ89" s="285"/>
      <c r="FA89" s="285"/>
      <c r="FB89" s="285"/>
      <c r="FC89" s="285" t="s">
        <v>201</v>
      </c>
      <c r="FD89" s="285"/>
      <c r="FE89" s="285"/>
      <c r="FF89" s="285"/>
      <c r="FG89" s="285"/>
      <c r="FH89" s="285" t="s">
        <v>201</v>
      </c>
      <c r="FI89" s="285"/>
      <c r="FJ89" s="285"/>
      <c r="FK89" s="285"/>
      <c r="FL89" s="285"/>
      <c r="FM89" s="285"/>
      <c r="FN89" s="285"/>
      <c r="FO89" s="285" t="s">
        <v>201</v>
      </c>
      <c r="FP89" s="285"/>
      <c r="FQ89" s="285"/>
      <c r="FR89" s="285"/>
      <c r="FS89" s="285"/>
      <c r="FT89" s="285"/>
      <c r="FU89" s="285"/>
      <c r="FV89" s="285" t="s">
        <v>201</v>
      </c>
      <c r="FW89" s="285"/>
      <c r="FX89" s="285"/>
      <c r="FY89" s="285"/>
      <c r="FZ89" s="285"/>
      <c r="GA89" s="285" t="s">
        <v>201</v>
      </c>
      <c r="GB89" s="285"/>
      <c r="GC89" s="285"/>
      <c r="GD89" s="285"/>
      <c r="GE89" s="285"/>
      <c r="GF89" s="285" t="s">
        <v>201</v>
      </c>
      <c r="GG89" s="285"/>
      <c r="GH89" s="285"/>
      <c r="GI89" s="285"/>
      <c r="GJ89" s="285"/>
      <c r="GK89" s="285"/>
      <c r="GL89" s="285" t="s">
        <v>201</v>
      </c>
      <c r="GM89" s="285"/>
      <c r="GN89" s="285"/>
      <c r="GO89" s="285"/>
      <c r="GP89" s="285"/>
      <c r="GQ89" s="285"/>
      <c r="GR89" s="285"/>
      <c r="GS89" s="289"/>
    </row>
    <row r="90" spans="1:202" ht="11.25" x14ac:dyDescent="0.2">
      <c r="A90" s="81"/>
      <c r="B90" s="83" t="s">
        <v>114</v>
      </c>
      <c r="C90" s="75">
        <v>1.0029999999999999</v>
      </c>
      <c r="D90" s="285">
        <v>0</v>
      </c>
      <c r="E90" s="285"/>
      <c r="F90" s="285"/>
      <c r="G90" s="285"/>
      <c r="H90" s="285"/>
      <c r="I90" s="285">
        <v>0</v>
      </c>
      <c r="J90" s="285"/>
      <c r="K90" s="285"/>
      <c r="L90" s="285"/>
      <c r="M90" s="285"/>
      <c r="N90" s="284">
        <v>0</v>
      </c>
      <c r="O90" s="284"/>
      <c r="P90" s="284"/>
      <c r="Q90" s="284"/>
      <c r="R90" s="284"/>
      <c r="S90" s="284"/>
      <c r="T90" s="284"/>
      <c r="U90" s="284">
        <v>0</v>
      </c>
      <c r="V90" s="284"/>
      <c r="W90" s="284"/>
      <c r="X90" s="284"/>
      <c r="Y90" s="284"/>
      <c r="Z90" s="284"/>
      <c r="AA90" s="72">
        <v>0</v>
      </c>
      <c r="AB90" s="284">
        <v>0</v>
      </c>
      <c r="AC90" s="284"/>
      <c r="AD90" s="284"/>
      <c r="AE90" s="284"/>
      <c r="AF90" s="284"/>
      <c r="AG90" s="284">
        <v>0</v>
      </c>
      <c r="AH90" s="284"/>
      <c r="AI90" s="284"/>
      <c r="AJ90" s="284"/>
      <c r="AK90" s="284"/>
      <c r="AL90" s="284">
        <v>0</v>
      </c>
      <c r="AM90" s="284"/>
      <c r="AN90" s="284"/>
      <c r="AO90" s="284"/>
      <c r="AP90" s="284"/>
      <c r="AQ90" s="284"/>
      <c r="AR90" s="284"/>
      <c r="AS90" s="284">
        <v>0</v>
      </c>
      <c r="AT90" s="284"/>
      <c r="AU90" s="284"/>
      <c r="AV90" s="284"/>
      <c r="AW90" s="284"/>
      <c r="AX90" s="284"/>
      <c r="AY90" s="285">
        <v>-1.0029999999999999</v>
      </c>
      <c r="AZ90" s="285"/>
      <c r="BA90" s="285"/>
      <c r="BB90" s="285"/>
      <c r="BC90" s="285"/>
      <c r="BD90" s="285"/>
      <c r="BE90" s="285"/>
      <c r="BF90" s="285">
        <v>0</v>
      </c>
      <c r="BG90" s="285"/>
      <c r="BH90" s="285"/>
      <c r="BI90" s="285"/>
      <c r="BJ90" s="285"/>
      <c r="BK90" s="285">
        <v>0</v>
      </c>
      <c r="BL90" s="285"/>
      <c r="BM90" s="285"/>
      <c r="BN90" s="285"/>
      <c r="BO90" s="285"/>
      <c r="BP90" s="285">
        <v>0</v>
      </c>
      <c r="BQ90" s="285"/>
      <c r="BR90" s="285"/>
      <c r="BS90" s="285"/>
      <c r="BT90" s="285"/>
      <c r="BU90" s="285"/>
      <c r="BV90" s="285"/>
      <c r="BW90" s="285">
        <v>0</v>
      </c>
      <c r="BX90" s="285"/>
      <c r="BY90" s="285"/>
      <c r="BZ90" s="285"/>
      <c r="CA90" s="285"/>
      <c r="CB90" s="285"/>
      <c r="CC90" s="285">
        <v>0</v>
      </c>
      <c r="CD90" s="285"/>
      <c r="CE90" s="285"/>
      <c r="CF90" s="285"/>
      <c r="CG90" s="285"/>
      <c r="CH90" s="285"/>
      <c r="CI90" s="285"/>
      <c r="CJ90" s="284">
        <v>0</v>
      </c>
      <c r="CK90" s="284"/>
      <c r="CL90" s="284"/>
      <c r="CM90" s="284"/>
      <c r="CN90" s="284"/>
      <c r="CO90" s="284">
        <v>0</v>
      </c>
      <c r="CP90" s="284"/>
      <c r="CQ90" s="284"/>
      <c r="CR90" s="284"/>
      <c r="CS90" s="284"/>
      <c r="CT90" s="284">
        <v>0</v>
      </c>
      <c r="CU90" s="284"/>
      <c r="CV90" s="284"/>
      <c r="CW90" s="284"/>
      <c r="CX90" s="284"/>
      <c r="CY90" s="284"/>
      <c r="CZ90" s="284"/>
      <c r="DA90" s="284">
        <v>0</v>
      </c>
      <c r="DB90" s="284"/>
      <c r="DC90" s="284"/>
      <c r="DD90" s="284"/>
      <c r="DE90" s="284"/>
      <c r="DF90" s="284"/>
      <c r="DG90" s="285" t="s">
        <v>201</v>
      </c>
      <c r="DH90" s="285"/>
      <c r="DI90" s="285"/>
      <c r="DJ90" s="285"/>
      <c r="DK90" s="285"/>
      <c r="DL90" s="285"/>
      <c r="DM90" s="285"/>
      <c r="DN90" s="285" t="s">
        <v>201</v>
      </c>
      <c r="DO90" s="285"/>
      <c r="DP90" s="285"/>
      <c r="DQ90" s="285"/>
      <c r="DR90" s="285"/>
      <c r="DS90" s="285"/>
      <c r="DT90" s="285"/>
      <c r="DU90" s="285" t="s">
        <v>201</v>
      </c>
      <c r="DV90" s="285"/>
      <c r="DW90" s="285"/>
      <c r="DX90" s="285"/>
      <c r="DY90" s="285"/>
      <c r="DZ90" s="285" t="s">
        <v>201</v>
      </c>
      <c r="EA90" s="285"/>
      <c r="EB90" s="285"/>
      <c r="EC90" s="285"/>
      <c r="ED90" s="285"/>
      <c r="EE90" s="285"/>
      <c r="EF90" s="285"/>
      <c r="EG90" s="285" t="s">
        <v>201</v>
      </c>
      <c r="EH90" s="285"/>
      <c r="EI90" s="285"/>
      <c r="EJ90" s="285"/>
      <c r="EK90" s="285"/>
      <c r="EL90" s="285"/>
      <c r="EM90" s="285"/>
      <c r="EN90" s="285" t="s">
        <v>201</v>
      </c>
      <c r="EO90" s="285"/>
      <c r="EP90" s="285"/>
      <c r="EQ90" s="285"/>
      <c r="ER90" s="285"/>
      <c r="ES90" s="285"/>
      <c r="ET90" s="285"/>
      <c r="EU90" s="285" t="s">
        <v>201</v>
      </c>
      <c r="EV90" s="285"/>
      <c r="EW90" s="285"/>
      <c r="EX90" s="285"/>
      <c r="EY90" s="285"/>
      <c r="EZ90" s="285"/>
      <c r="FA90" s="285"/>
      <c r="FB90" s="285"/>
      <c r="FC90" s="285" t="s">
        <v>201</v>
      </c>
      <c r="FD90" s="285"/>
      <c r="FE90" s="285"/>
      <c r="FF90" s="285"/>
      <c r="FG90" s="285"/>
      <c r="FH90" s="285" t="s">
        <v>201</v>
      </c>
      <c r="FI90" s="285"/>
      <c r="FJ90" s="285"/>
      <c r="FK90" s="285"/>
      <c r="FL90" s="285"/>
      <c r="FM90" s="285"/>
      <c r="FN90" s="285"/>
      <c r="FO90" s="285" t="s">
        <v>201</v>
      </c>
      <c r="FP90" s="285"/>
      <c r="FQ90" s="285"/>
      <c r="FR90" s="285"/>
      <c r="FS90" s="285"/>
      <c r="FT90" s="285"/>
      <c r="FU90" s="285"/>
      <c r="FV90" s="285" t="s">
        <v>201</v>
      </c>
      <c r="FW90" s="285"/>
      <c r="FX90" s="285"/>
      <c r="FY90" s="285"/>
      <c r="FZ90" s="285"/>
      <c r="GA90" s="285" t="s">
        <v>201</v>
      </c>
      <c r="GB90" s="285"/>
      <c r="GC90" s="285"/>
      <c r="GD90" s="285"/>
      <c r="GE90" s="285"/>
      <c r="GF90" s="285" t="s">
        <v>201</v>
      </c>
      <c r="GG90" s="285"/>
      <c r="GH90" s="285"/>
      <c r="GI90" s="285"/>
      <c r="GJ90" s="285"/>
      <c r="GK90" s="285"/>
      <c r="GL90" s="285" t="s">
        <v>201</v>
      </c>
      <c r="GM90" s="285"/>
      <c r="GN90" s="285"/>
      <c r="GO90" s="285"/>
      <c r="GP90" s="285"/>
      <c r="GQ90" s="285"/>
      <c r="GR90" s="285"/>
      <c r="GS90" s="289"/>
    </row>
    <row r="91" spans="1:202" s="77" customFormat="1" ht="11.25" thickBot="1" x14ac:dyDescent="0.25">
      <c r="A91" s="84" t="s">
        <v>115</v>
      </c>
      <c r="B91" s="85" t="s">
        <v>116</v>
      </c>
      <c r="C91" s="86">
        <v>0.23599999999999999</v>
      </c>
      <c r="D91" s="316">
        <v>0</v>
      </c>
      <c r="E91" s="316"/>
      <c r="F91" s="316"/>
      <c r="G91" s="316"/>
      <c r="H91" s="316"/>
      <c r="I91" s="316">
        <v>0</v>
      </c>
      <c r="J91" s="316"/>
      <c r="K91" s="316"/>
      <c r="L91" s="316"/>
      <c r="M91" s="316"/>
      <c r="N91" s="308">
        <v>0</v>
      </c>
      <c r="O91" s="308"/>
      <c r="P91" s="308"/>
      <c r="Q91" s="308"/>
      <c r="R91" s="308"/>
      <c r="S91" s="308"/>
      <c r="T91" s="308"/>
      <c r="U91" s="308">
        <v>0</v>
      </c>
      <c r="V91" s="308"/>
      <c r="W91" s="308"/>
      <c r="X91" s="308"/>
      <c r="Y91" s="308"/>
      <c r="Z91" s="308"/>
      <c r="AA91" s="86">
        <v>0</v>
      </c>
      <c r="AB91" s="308">
        <v>0</v>
      </c>
      <c r="AC91" s="308"/>
      <c r="AD91" s="308"/>
      <c r="AE91" s="308"/>
      <c r="AF91" s="308"/>
      <c r="AG91" s="308">
        <v>0</v>
      </c>
      <c r="AH91" s="308"/>
      <c r="AI91" s="308"/>
      <c r="AJ91" s="308"/>
      <c r="AK91" s="308"/>
      <c r="AL91" s="308">
        <v>0</v>
      </c>
      <c r="AM91" s="308"/>
      <c r="AN91" s="308"/>
      <c r="AO91" s="308"/>
      <c r="AP91" s="308"/>
      <c r="AQ91" s="308"/>
      <c r="AR91" s="308"/>
      <c r="AS91" s="308">
        <v>0</v>
      </c>
      <c r="AT91" s="308"/>
      <c r="AU91" s="308"/>
      <c r="AV91" s="308"/>
      <c r="AW91" s="308"/>
      <c r="AX91" s="308"/>
      <c r="AY91" s="308">
        <v>-0.23599999999999999</v>
      </c>
      <c r="AZ91" s="308"/>
      <c r="BA91" s="308"/>
      <c r="BB91" s="308"/>
      <c r="BC91" s="308"/>
      <c r="BD91" s="308"/>
      <c r="BE91" s="308"/>
      <c r="BF91" s="308">
        <v>0</v>
      </c>
      <c r="BG91" s="308"/>
      <c r="BH91" s="308"/>
      <c r="BI91" s="308"/>
      <c r="BJ91" s="308"/>
      <c r="BK91" s="308">
        <v>0</v>
      </c>
      <c r="BL91" s="308"/>
      <c r="BM91" s="308"/>
      <c r="BN91" s="308"/>
      <c r="BO91" s="308"/>
      <c r="BP91" s="308">
        <v>0</v>
      </c>
      <c r="BQ91" s="308"/>
      <c r="BR91" s="308"/>
      <c r="BS91" s="308"/>
      <c r="BT91" s="308"/>
      <c r="BU91" s="308"/>
      <c r="BV91" s="308"/>
      <c r="BW91" s="308">
        <v>0</v>
      </c>
      <c r="BX91" s="308"/>
      <c r="BY91" s="308"/>
      <c r="BZ91" s="308"/>
      <c r="CA91" s="308"/>
      <c r="CB91" s="308"/>
      <c r="CC91" s="308">
        <v>0</v>
      </c>
      <c r="CD91" s="308"/>
      <c r="CE91" s="308"/>
      <c r="CF91" s="308"/>
      <c r="CG91" s="308"/>
      <c r="CH91" s="308"/>
      <c r="CI91" s="308"/>
      <c r="CJ91" s="308">
        <v>0</v>
      </c>
      <c r="CK91" s="308"/>
      <c r="CL91" s="308"/>
      <c r="CM91" s="308"/>
      <c r="CN91" s="308"/>
      <c r="CO91" s="308">
        <v>0</v>
      </c>
      <c r="CP91" s="308"/>
      <c r="CQ91" s="308"/>
      <c r="CR91" s="308"/>
      <c r="CS91" s="308"/>
      <c r="CT91" s="308">
        <v>0</v>
      </c>
      <c r="CU91" s="308"/>
      <c r="CV91" s="308"/>
      <c r="CW91" s="308"/>
      <c r="CX91" s="308"/>
      <c r="CY91" s="308"/>
      <c r="CZ91" s="308"/>
      <c r="DA91" s="308">
        <v>0</v>
      </c>
      <c r="DB91" s="308"/>
      <c r="DC91" s="308"/>
      <c r="DD91" s="308"/>
      <c r="DE91" s="308"/>
      <c r="DF91" s="308"/>
      <c r="DG91" s="308" t="s">
        <v>201</v>
      </c>
      <c r="DH91" s="308"/>
      <c r="DI91" s="308"/>
      <c r="DJ91" s="308"/>
      <c r="DK91" s="308"/>
      <c r="DL91" s="308"/>
      <c r="DM91" s="308"/>
      <c r="DN91" s="308" t="s">
        <v>201</v>
      </c>
      <c r="DO91" s="308"/>
      <c r="DP91" s="308"/>
      <c r="DQ91" s="308"/>
      <c r="DR91" s="308"/>
      <c r="DS91" s="308"/>
      <c r="DT91" s="308"/>
      <c r="DU91" s="308" t="s">
        <v>201</v>
      </c>
      <c r="DV91" s="308"/>
      <c r="DW91" s="308"/>
      <c r="DX91" s="308"/>
      <c r="DY91" s="308"/>
      <c r="DZ91" s="308" t="s">
        <v>201</v>
      </c>
      <c r="EA91" s="308"/>
      <c r="EB91" s="308"/>
      <c r="EC91" s="308"/>
      <c r="ED91" s="308"/>
      <c r="EE91" s="308"/>
      <c r="EF91" s="308"/>
      <c r="EG91" s="308" t="s">
        <v>201</v>
      </c>
      <c r="EH91" s="308"/>
      <c r="EI91" s="308"/>
      <c r="EJ91" s="308"/>
      <c r="EK91" s="308"/>
      <c r="EL91" s="308"/>
      <c r="EM91" s="308"/>
      <c r="EN91" s="308" t="s">
        <v>201</v>
      </c>
      <c r="EO91" s="308"/>
      <c r="EP91" s="308"/>
      <c r="EQ91" s="308"/>
      <c r="ER91" s="308"/>
      <c r="ES91" s="308"/>
      <c r="ET91" s="308"/>
      <c r="EU91" s="308" t="s">
        <v>201</v>
      </c>
      <c r="EV91" s="308"/>
      <c r="EW91" s="308"/>
      <c r="EX91" s="308"/>
      <c r="EY91" s="308"/>
      <c r="EZ91" s="308"/>
      <c r="FA91" s="308"/>
      <c r="FB91" s="308"/>
      <c r="FC91" s="308" t="s">
        <v>201</v>
      </c>
      <c r="FD91" s="308"/>
      <c r="FE91" s="308"/>
      <c r="FF91" s="308"/>
      <c r="FG91" s="308"/>
      <c r="FH91" s="308" t="s">
        <v>201</v>
      </c>
      <c r="FI91" s="308"/>
      <c r="FJ91" s="308"/>
      <c r="FK91" s="308"/>
      <c r="FL91" s="308"/>
      <c r="FM91" s="308"/>
      <c r="FN91" s="308"/>
      <c r="FO91" s="308" t="s">
        <v>201</v>
      </c>
      <c r="FP91" s="308"/>
      <c r="FQ91" s="308"/>
      <c r="FR91" s="308"/>
      <c r="FS91" s="308"/>
      <c r="FT91" s="308"/>
      <c r="FU91" s="308"/>
      <c r="FV91" s="308" t="s">
        <v>201</v>
      </c>
      <c r="FW91" s="308"/>
      <c r="FX91" s="308"/>
      <c r="FY91" s="308"/>
      <c r="FZ91" s="308"/>
      <c r="GA91" s="308" t="s">
        <v>201</v>
      </c>
      <c r="GB91" s="308"/>
      <c r="GC91" s="308"/>
      <c r="GD91" s="308"/>
      <c r="GE91" s="308"/>
      <c r="GF91" s="308"/>
      <c r="GG91" s="308"/>
      <c r="GH91" s="308"/>
      <c r="GI91" s="308"/>
      <c r="GJ91" s="308"/>
      <c r="GK91" s="308"/>
      <c r="GL91" s="308" t="s">
        <v>201</v>
      </c>
      <c r="GM91" s="308"/>
      <c r="GN91" s="308"/>
      <c r="GO91" s="308"/>
      <c r="GP91" s="308"/>
      <c r="GQ91" s="308"/>
      <c r="GR91" s="308"/>
      <c r="GS91" s="315"/>
      <c r="GT91" s="76"/>
    </row>
    <row r="123" spans="2:2" ht="11.25" x14ac:dyDescent="0.2">
      <c r="B123" s="87" t="s">
        <v>214</v>
      </c>
    </row>
    <row r="124" spans="2:2" ht="11.25" x14ac:dyDescent="0.2">
      <c r="B124" s="87" t="s">
        <v>215</v>
      </c>
    </row>
    <row r="125" spans="2:2" ht="11.25" x14ac:dyDescent="0.2">
      <c r="B125" s="87" t="s">
        <v>216</v>
      </c>
    </row>
    <row r="126" spans="2:2" ht="11.25" x14ac:dyDescent="0.2">
      <c r="B126" s="87" t="s">
        <v>218</v>
      </c>
    </row>
  </sheetData>
  <mergeCells count="2576">
    <mergeCell ref="D90:H90"/>
    <mergeCell ref="I90:M90"/>
    <mergeCell ref="N90:T90"/>
    <mergeCell ref="U90:Z90"/>
    <mergeCell ref="D91:H91"/>
    <mergeCell ref="I91:M91"/>
    <mergeCell ref="N91:T91"/>
    <mergeCell ref="U91:Z91"/>
    <mergeCell ref="D88:H88"/>
    <mergeCell ref="I88:M88"/>
    <mergeCell ref="N88:T88"/>
    <mergeCell ref="U88:Z88"/>
    <mergeCell ref="D89:H89"/>
    <mergeCell ref="I89:M89"/>
    <mergeCell ref="N89:T89"/>
    <mergeCell ref="U89:Z89"/>
    <mergeCell ref="D86:H86"/>
    <mergeCell ref="I86:M86"/>
    <mergeCell ref="N86:T86"/>
    <mergeCell ref="U86:Z86"/>
    <mergeCell ref="D87:H87"/>
    <mergeCell ref="I87:M87"/>
    <mergeCell ref="N87:T87"/>
    <mergeCell ref="U87:Z87"/>
    <mergeCell ref="N84:T84"/>
    <mergeCell ref="U84:Z84"/>
    <mergeCell ref="D85:H85"/>
    <mergeCell ref="I85:M85"/>
    <mergeCell ref="N85:T85"/>
    <mergeCell ref="U85:Z85"/>
    <mergeCell ref="D82:H82"/>
    <mergeCell ref="I82:M82"/>
    <mergeCell ref="N82:T82"/>
    <mergeCell ref="U82:Z82"/>
    <mergeCell ref="D83:H83"/>
    <mergeCell ref="I83:M83"/>
    <mergeCell ref="N83:T83"/>
    <mergeCell ref="U83:Z83"/>
    <mergeCell ref="D80:H80"/>
    <mergeCell ref="I80:M80"/>
    <mergeCell ref="N80:T80"/>
    <mergeCell ref="U80:Z80"/>
    <mergeCell ref="D81:H81"/>
    <mergeCell ref="I81:M81"/>
    <mergeCell ref="N81:T81"/>
    <mergeCell ref="U81:Z81"/>
    <mergeCell ref="D84:H84"/>
    <mergeCell ref="I84:M84"/>
    <mergeCell ref="D78:H78"/>
    <mergeCell ref="I78:M78"/>
    <mergeCell ref="N78:T78"/>
    <mergeCell ref="U78:Z78"/>
    <mergeCell ref="D79:H79"/>
    <mergeCell ref="I79:M79"/>
    <mergeCell ref="N79:T79"/>
    <mergeCell ref="U79:Z79"/>
    <mergeCell ref="D76:H76"/>
    <mergeCell ref="I76:M76"/>
    <mergeCell ref="N76:T76"/>
    <mergeCell ref="U76:Z76"/>
    <mergeCell ref="D77:H77"/>
    <mergeCell ref="I77:M77"/>
    <mergeCell ref="N77:T77"/>
    <mergeCell ref="U77:Z77"/>
    <mergeCell ref="D74:H74"/>
    <mergeCell ref="I74:M74"/>
    <mergeCell ref="N74:T74"/>
    <mergeCell ref="U74:Z74"/>
    <mergeCell ref="D75:H75"/>
    <mergeCell ref="I75:M75"/>
    <mergeCell ref="N75:T75"/>
    <mergeCell ref="U75:Z75"/>
    <mergeCell ref="D72:H72"/>
    <mergeCell ref="I72:M72"/>
    <mergeCell ref="N72:T72"/>
    <mergeCell ref="U72:Z72"/>
    <mergeCell ref="D73:H73"/>
    <mergeCell ref="I73:M73"/>
    <mergeCell ref="N73:T73"/>
    <mergeCell ref="U73:Z73"/>
    <mergeCell ref="D70:H70"/>
    <mergeCell ref="I70:M70"/>
    <mergeCell ref="N70:T70"/>
    <mergeCell ref="U70:Z70"/>
    <mergeCell ref="D71:H71"/>
    <mergeCell ref="I71:M71"/>
    <mergeCell ref="N71:T71"/>
    <mergeCell ref="U71:Z71"/>
    <mergeCell ref="D68:H68"/>
    <mergeCell ref="I68:M68"/>
    <mergeCell ref="N68:T68"/>
    <mergeCell ref="U68:Z68"/>
    <mergeCell ref="D69:H69"/>
    <mergeCell ref="I69:M69"/>
    <mergeCell ref="N69:T69"/>
    <mergeCell ref="U69:Z69"/>
    <mergeCell ref="D66:H66"/>
    <mergeCell ref="I66:M66"/>
    <mergeCell ref="N66:T66"/>
    <mergeCell ref="U66:Z66"/>
    <mergeCell ref="D67:H67"/>
    <mergeCell ref="I67:M67"/>
    <mergeCell ref="N67:T67"/>
    <mergeCell ref="U67:Z67"/>
    <mergeCell ref="D64:H64"/>
    <mergeCell ref="I64:M64"/>
    <mergeCell ref="N64:T64"/>
    <mergeCell ref="U64:Z64"/>
    <mergeCell ref="D65:H65"/>
    <mergeCell ref="I65:M65"/>
    <mergeCell ref="N65:T65"/>
    <mergeCell ref="U65:Z65"/>
    <mergeCell ref="D62:H62"/>
    <mergeCell ref="I62:M62"/>
    <mergeCell ref="N62:T62"/>
    <mergeCell ref="U62:Z62"/>
    <mergeCell ref="D63:H63"/>
    <mergeCell ref="I63:M63"/>
    <mergeCell ref="N63:T63"/>
    <mergeCell ref="U63:Z63"/>
    <mergeCell ref="D60:H60"/>
    <mergeCell ref="I60:M60"/>
    <mergeCell ref="N60:T60"/>
    <mergeCell ref="U60:Z60"/>
    <mergeCell ref="D61:H61"/>
    <mergeCell ref="I61:M61"/>
    <mergeCell ref="N61:T61"/>
    <mergeCell ref="U61:Z61"/>
    <mergeCell ref="D58:H58"/>
    <mergeCell ref="I58:M58"/>
    <mergeCell ref="N58:T58"/>
    <mergeCell ref="U58:Z58"/>
    <mergeCell ref="D59:H59"/>
    <mergeCell ref="I59:M59"/>
    <mergeCell ref="N59:T59"/>
    <mergeCell ref="U59:Z59"/>
    <mergeCell ref="D56:H56"/>
    <mergeCell ref="I56:M56"/>
    <mergeCell ref="N56:T56"/>
    <mergeCell ref="U56:Z56"/>
    <mergeCell ref="D57:H57"/>
    <mergeCell ref="I57:M57"/>
    <mergeCell ref="N57:T57"/>
    <mergeCell ref="U57:Z57"/>
    <mergeCell ref="D54:H54"/>
    <mergeCell ref="I54:M54"/>
    <mergeCell ref="N54:T54"/>
    <mergeCell ref="U54:Z54"/>
    <mergeCell ref="D55:H55"/>
    <mergeCell ref="I55:M55"/>
    <mergeCell ref="N55:T55"/>
    <mergeCell ref="U55:Z55"/>
    <mergeCell ref="D52:H52"/>
    <mergeCell ref="I52:M52"/>
    <mergeCell ref="N52:T52"/>
    <mergeCell ref="U52:Z52"/>
    <mergeCell ref="D53:H53"/>
    <mergeCell ref="I53:M53"/>
    <mergeCell ref="N53:T53"/>
    <mergeCell ref="U53:Z53"/>
    <mergeCell ref="D51:H51"/>
    <mergeCell ref="I51:M51"/>
    <mergeCell ref="N51:T51"/>
    <mergeCell ref="U51:Z51"/>
    <mergeCell ref="D49:H49"/>
    <mergeCell ref="I49:M49"/>
    <mergeCell ref="N49:T49"/>
    <mergeCell ref="U49:Z49"/>
    <mergeCell ref="D50:H50"/>
    <mergeCell ref="I50:M50"/>
    <mergeCell ref="N50:T50"/>
    <mergeCell ref="U50:Z50"/>
    <mergeCell ref="D44:H44"/>
    <mergeCell ref="I44:M44"/>
    <mergeCell ref="N44:T44"/>
    <mergeCell ref="U44:Z44"/>
    <mergeCell ref="D45:H45"/>
    <mergeCell ref="I45:M45"/>
    <mergeCell ref="N45:T45"/>
    <mergeCell ref="U45:Z45"/>
    <mergeCell ref="D42:H42"/>
    <mergeCell ref="I42:M42"/>
    <mergeCell ref="N42:T42"/>
    <mergeCell ref="U42:Z42"/>
    <mergeCell ref="D43:H43"/>
    <mergeCell ref="I43:M43"/>
    <mergeCell ref="N43:T43"/>
    <mergeCell ref="U43:Z43"/>
    <mergeCell ref="D38:H38"/>
    <mergeCell ref="I38:M38"/>
    <mergeCell ref="N38:T38"/>
    <mergeCell ref="U38:Z38"/>
    <mergeCell ref="D41:H41"/>
    <mergeCell ref="I41:M41"/>
    <mergeCell ref="N41:T41"/>
    <mergeCell ref="U41:Z41"/>
    <mergeCell ref="D36:H36"/>
    <mergeCell ref="I36:M36"/>
    <mergeCell ref="N36:T36"/>
    <mergeCell ref="U36:Z36"/>
    <mergeCell ref="D37:H37"/>
    <mergeCell ref="I37:M37"/>
    <mergeCell ref="N37:T37"/>
    <mergeCell ref="U37:Z37"/>
    <mergeCell ref="D34:H34"/>
    <mergeCell ref="I34:M34"/>
    <mergeCell ref="N34:T34"/>
    <mergeCell ref="U34:Z34"/>
    <mergeCell ref="D35:H35"/>
    <mergeCell ref="I35:M35"/>
    <mergeCell ref="N35:T35"/>
    <mergeCell ref="U35:Z35"/>
    <mergeCell ref="D39:H39"/>
    <mergeCell ref="I39:M39"/>
    <mergeCell ref="N39:T39"/>
    <mergeCell ref="U39:Z39"/>
    <mergeCell ref="D32:H32"/>
    <mergeCell ref="I32:M32"/>
    <mergeCell ref="N32:T32"/>
    <mergeCell ref="U32:Z32"/>
    <mergeCell ref="D33:H33"/>
    <mergeCell ref="I33:M33"/>
    <mergeCell ref="N33:T33"/>
    <mergeCell ref="U33:Z33"/>
    <mergeCell ref="D29:H29"/>
    <mergeCell ref="I29:M29"/>
    <mergeCell ref="N29:T29"/>
    <mergeCell ref="U29:Z29"/>
    <mergeCell ref="D31:H31"/>
    <mergeCell ref="I31:M31"/>
    <mergeCell ref="N31:T31"/>
    <mergeCell ref="U31:Z31"/>
    <mergeCell ref="D27:H27"/>
    <mergeCell ref="I27:M27"/>
    <mergeCell ref="N27:T27"/>
    <mergeCell ref="U27:Z27"/>
    <mergeCell ref="D28:H28"/>
    <mergeCell ref="I28:M28"/>
    <mergeCell ref="N28:T28"/>
    <mergeCell ref="U28:Z28"/>
    <mergeCell ref="D30:H30"/>
    <mergeCell ref="I30:M30"/>
    <mergeCell ref="N30:T30"/>
    <mergeCell ref="U30:Z30"/>
    <mergeCell ref="D25:H25"/>
    <mergeCell ref="I25:M25"/>
    <mergeCell ref="N25:T25"/>
    <mergeCell ref="U25:Z25"/>
    <mergeCell ref="D26:H26"/>
    <mergeCell ref="I26:M26"/>
    <mergeCell ref="N26:T26"/>
    <mergeCell ref="U26:Z26"/>
    <mergeCell ref="D23:H23"/>
    <mergeCell ref="I23:M23"/>
    <mergeCell ref="N23:T23"/>
    <mergeCell ref="U23:Z23"/>
    <mergeCell ref="D24:H24"/>
    <mergeCell ref="I24:M24"/>
    <mergeCell ref="N24:T24"/>
    <mergeCell ref="U24:Z24"/>
    <mergeCell ref="D21:H21"/>
    <mergeCell ref="I21:M21"/>
    <mergeCell ref="N21:T21"/>
    <mergeCell ref="U21:Z21"/>
    <mergeCell ref="D22:H22"/>
    <mergeCell ref="I22:M22"/>
    <mergeCell ref="N22:T22"/>
    <mergeCell ref="U22:Z22"/>
    <mergeCell ref="D19:H19"/>
    <mergeCell ref="I19:M19"/>
    <mergeCell ref="N19:T19"/>
    <mergeCell ref="U19:Z19"/>
    <mergeCell ref="D20:H20"/>
    <mergeCell ref="I20:M20"/>
    <mergeCell ref="N20:T20"/>
    <mergeCell ref="U20:Z20"/>
    <mergeCell ref="D17:H17"/>
    <mergeCell ref="I17:M17"/>
    <mergeCell ref="N17:T17"/>
    <mergeCell ref="U17:Z17"/>
    <mergeCell ref="D18:H18"/>
    <mergeCell ref="I18:M18"/>
    <mergeCell ref="N18:T18"/>
    <mergeCell ref="U18:Z18"/>
    <mergeCell ref="U14:Z14"/>
    <mergeCell ref="D15:H15"/>
    <mergeCell ref="I15:M15"/>
    <mergeCell ref="N15:T15"/>
    <mergeCell ref="U15:Z15"/>
    <mergeCell ref="D16:H16"/>
    <mergeCell ref="I16:M16"/>
    <mergeCell ref="N16:T16"/>
    <mergeCell ref="U16:Z16"/>
    <mergeCell ref="D13:H13"/>
    <mergeCell ref="I13:M13"/>
    <mergeCell ref="N13:T13"/>
    <mergeCell ref="U13:Z13"/>
    <mergeCell ref="D14:H14"/>
    <mergeCell ref="I14:M14"/>
    <mergeCell ref="N14:T14"/>
    <mergeCell ref="FH91:FN91"/>
    <mergeCell ref="FO91:FU91"/>
    <mergeCell ref="FV91:FZ91"/>
    <mergeCell ref="GA91:GE91"/>
    <mergeCell ref="GF91:GK91"/>
    <mergeCell ref="GL91:GS91"/>
    <mergeCell ref="DU91:DY91"/>
    <mergeCell ref="DZ91:EF91"/>
    <mergeCell ref="EG91:EM91"/>
    <mergeCell ref="EN91:ET91"/>
    <mergeCell ref="EU91:FB91"/>
    <mergeCell ref="FC91:FG91"/>
    <mergeCell ref="CJ91:CN91"/>
    <mergeCell ref="CO91:CS91"/>
    <mergeCell ref="CT91:CZ91"/>
    <mergeCell ref="DA91:DF91"/>
    <mergeCell ref="DG91:DM91"/>
    <mergeCell ref="DN91:DT91"/>
    <mergeCell ref="AY91:BE91"/>
    <mergeCell ref="BF91:BJ91"/>
    <mergeCell ref="BK91:BO91"/>
    <mergeCell ref="BP91:BV91"/>
    <mergeCell ref="BW91:CB91"/>
    <mergeCell ref="CC91:CI91"/>
    <mergeCell ref="GF90:GK90"/>
    <mergeCell ref="GL90:GS90"/>
    <mergeCell ref="AG91:AK91"/>
    <mergeCell ref="AL91:AR91"/>
    <mergeCell ref="AS91:AX91"/>
    <mergeCell ref="EU90:FB90"/>
    <mergeCell ref="FC90:FG90"/>
    <mergeCell ref="FH90:FN90"/>
    <mergeCell ref="FO90:FU90"/>
    <mergeCell ref="FV90:FZ90"/>
    <mergeCell ref="GA90:GE90"/>
    <mergeCell ref="DG90:DM90"/>
    <mergeCell ref="DN90:DT90"/>
    <mergeCell ref="DU90:DY90"/>
    <mergeCell ref="DZ90:EF90"/>
    <mergeCell ref="EG90:EM90"/>
    <mergeCell ref="EN90:ET90"/>
    <mergeCell ref="BW90:CB90"/>
    <mergeCell ref="CC90:CI90"/>
    <mergeCell ref="CJ90:CN90"/>
    <mergeCell ref="CO90:CS90"/>
    <mergeCell ref="CT90:CZ90"/>
    <mergeCell ref="DA90:DF90"/>
    <mergeCell ref="AY90:BE90"/>
    <mergeCell ref="BF90:BJ90"/>
    <mergeCell ref="BK90:BO90"/>
    <mergeCell ref="BP90:BV90"/>
    <mergeCell ref="AG90:AK90"/>
    <mergeCell ref="AL90:AR90"/>
    <mergeCell ref="AS90:AX90"/>
    <mergeCell ref="FH89:FN89"/>
    <mergeCell ref="FO89:FU89"/>
    <mergeCell ref="FV89:FZ89"/>
    <mergeCell ref="GA89:GE89"/>
    <mergeCell ref="GF89:GK89"/>
    <mergeCell ref="GL89:GS89"/>
    <mergeCell ref="DU89:DY89"/>
    <mergeCell ref="DZ89:EF89"/>
    <mergeCell ref="EG89:EM89"/>
    <mergeCell ref="EN89:ET89"/>
    <mergeCell ref="EU89:FB89"/>
    <mergeCell ref="FC89:FG89"/>
    <mergeCell ref="CJ89:CN89"/>
    <mergeCell ref="CO89:CS89"/>
    <mergeCell ref="CT89:CZ89"/>
    <mergeCell ref="DA89:DF89"/>
    <mergeCell ref="DG89:DM89"/>
    <mergeCell ref="DN89:DT89"/>
    <mergeCell ref="AY89:BE89"/>
    <mergeCell ref="BF89:BJ89"/>
    <mergeCell ref="BK89:BO89"/>
    <mergeCell ref="BP89:BV89"/>
    <mergeCell ref="BW89:CB89"/>
    <mergeCell ref="CC89:CI89"/>
    <mergeCell ref="GF88:GK88"/>
    <mergeCell ref="GL88:GS88"/>
    <mergeCell ref="AG89:AK89"/>
    <mergeCell ref="AL89:AR89"/>
    <mergeCell ref="AS89:AX89"/>
    <mergeCell ref="EU88:FB88"/>
    <mergeCell ref="FC88:FG88"/>
    <mergeCell ref="FH88:FN88"/>
    <mergeCell ref="FO88:FU88"/>
    <mergeCell ref="FV88:FZ88"/>
    <mergeCell ref="GA88:GE88"/>
    <mergeCell ref="DG88:DM88"/>
    <mergeCell ref="DN88:DT88"/>
    <mergeCell ref="DU88:DY88"/>
    <mergeCell ref="DZ88:EF88"/>
    <mergeCell ref="EG88:EM88"/>
    <mergeCell ref="EN88:ET88"/>
    <mergeCell ref="BW88:CB88"/>
    <mergeCell ref="CC88:CI88"/>
    <mergeCell ref="CJ88:CN88"/>
    <mergeCell ref="CO88:CS88"/>
    <mergeCell ref="CT88:CZ88"/>
    <mergeCell ref="DA88:DF88"/>
    <mergeCell ref="AY88:BE88"/>
    <mergeCell ref="BF88:BJ88"/>
    <mergeCell ref="BK88:BO88"/>
    <mergeCell ref="BP88:BV88"/>
    <mergeCell ref="AG88:AK88"/>
    <mergeCell ref="AL88:AR88"/>
    <mergeCell ref="AS88:AX88"/>
    <mergeCell ref="FH87:FN87"/>
    <mergeCell ref="FO87:FU87"/>
    <mergeCell ref="FV87:FZ87"/>
    <mergeCell ref="GA87:GE87"/>
    <mergeCell ref="GF87:GK87"/>
    <mergeCell ref="GL87:GS87"/>
    <mergeCell ref="DU87:DY87"/>
    <mergeCell ref="DZ87:EF87"/>
    <mergeCell ref="EG87:EM87"/>
    <mergeCell ref="EN87:ET87"/>
    <mergeCell ref="EU87:FB87"/>
    <mergeCell ref="FC87:FG87"/>
    <mergeCell ref="CJ87:CN87"/>
    <mergeCell ref="CO87:CS87"/>
    <mergeCell ref="CT87:CZ87"/>
    <mergeCell ref="DA87:DF87"/>
    <mergeCell ref="DG87:DM87"/>
    <mergeCell ref="DN87:DT87"/>
    <mergeCell ref="AY87:BE87"/>
    <mergeCell ref="BF87:BJ87"/>
    <mergeCell ref="BK87:BO87"/>
    <mergeCell ref="BP87:BV87"/>
    <mergeCell ref="BW87:CB87"/>
    <mergeCell ref="CC87:CI87"/>
    <mergeCell ref="GF86:GK86"/>
    <mergeCell ref="GL86:GS86"/>
    <mergeCell ref="AG87:AK87"/>
    <mergeCell ref="AL87:AR87"/>
    <mergeCell ref="AS87:AX87"/>
    <mergeCell ref="EU86:FB86"/>
    <mergeCell ref="FC86:FG86"/>
    <mergeCell ref="FH86:FN86"/>
    <mergeCell ref="FO86:FU86"/>
    <mergeCell ref="FV86:FZ86"/>
    <mergeCell ref="GA86:GE86"/>
    <mergeCell ref="DG86:DM86"/>
    <mergeCell ref="DN86:DT86"/>
    <mergeCell ref="DU86:DY86"/>
    <mergeCell ref="DZ86:EF86"/>
    <mergeCell ref="EG86:EM86"/>
    <mergeCell ref="EN86:ET86"/>
    <mergeCell ref="BW86:CB86"/>
    <mergeCell ref="CC86:CI86"/>
    <mergeCell ref="CJ86:CN86"/>
    <mergeCell ref="CO86:CS86"/>
    <mergeCell ref="CT86:CZ86"/>
    <mergeCell ref="DA86:DF86"/>
    <mergeCell ref="AY86:BE86"/>
    <mergeCell ref="BF86:BJ86"/>
    <mergeCell ref="BK86:BO86"/>
    <mergeCell ref="BP86:BV86"/>
    <mergeCell ref="AG86:AK86"/>
    <mergeCell ref="AL86:AR86"/>
    <mergeCell ref="AS86:AX86"/>
    <mergeCell ref="FH85:FN85"/>
    <mergeCell ref="FO85:FU85"/>
    <mergeCell ref="FV85:FZ85"/>
    <mergeCell ref="GA85:GE85"/>
    <mergeCell ref="GF85:GK85"/>
    <mergeCell ref="GL85:GS85"/>
    <mergeCell ref="DU85:DY85"/>
    <mergeCell ref="DZ85:EF85"/>
    <mergeCell ref="EG85:EM85"/>
    <mergeCell ref="EN85:ET85"/>
    <mergeCell ref="EU85:FB85"/>
    <mergeCell ref="FC85:FG85"/>
    <mergeCell ref="CJ85:CN85"/>
    <mergeCell ref="CO85:CS85"/>
    <mergeCell ref="CT85:CZ85"/>
    <mergeCell ref="DA85:DF85"/>
    <mergeCell ref="DG85:DM85"/>
    <mergeCell ref="DN85:DT85"/>
    <mergeCell ref="AY85:BE85"/>
    <mergeCell ref="BF85:BJ85"/>
    <mergeCell ref="BK85:BO85"/>
    <mergeCell ref="BP85:BV85"/>
    <mergeCell ref="BW85:CB85"/>
    <mergeCell ref="CC85:CI85"/>
    <mergeCell ref="GF84:GK84"/>
    <mergeCell ref="GL84:GS84"/>
    <mergeCell ref="AG85:AK85"/>
    <mergeCell ref="AL85:AR85"/>
    <mergeCell ref="AS85:AX85"/>
    <mergeCell ref="EU84:FB84"/>
    <mergeCell ref="FC84:FG84"/>
    <mergeCell ref="FH84:FN84"/>
    <mergeCell ref="FO84:FU84"/>
    <mergeCell ref="FV84:FZ84"/>
    <mergeCell ref="GA84:GE84"/>
    <mergeCell ref="DG84:DM84"/>
    <mergeCell ref="DN84:DT84"/>
    <mergeCell ref="DU84:DY84"/>
    <mergeCell ref="DZ84:EF84"/>
    <mergeCell ref="EG84:EM84"/>
    <mergeCell ref="EN84:ET84"/>
    <mergeCell ref="BW84:CB84"/>
    <mergeCell ref="CC84:CI84"/>
    <mergeCell ref="CJ84:CN84"/>
    <mergeCell ref="CO84:CS84"/>
    <mergeCell ref="CT84:CZ84"/>
    <mergeCell ref="DA84:DF84"/>
    <mergeCell ref="AY84:BE84"/>
    <mergeCell ref="BF84:BJ84"/>
    <mergeCell ref="BK84:BO84"/>
    <mergeCell ref="BP84:BV84"/>
    <mergeCell ref="AG84:AK84"/>
    <mergeCell ref="AL84:AR84"/>
    <mergeCell ref="AS84:AX84"/>
    <mergeCell ref="FH83:FN83"/>
    <mergeCell ref="FO83:FU83"/>
    <mergeCell ref="FV83:FZ83"/>
    <mergeCell ref="GA83:GE83"/>
    <mergeCell ref="GF83:GK83"/>
    <mergeCell ref="GL83:GS83"/>
    <mergeCell ref="DU83:DY83"/>
    <mergeCell ref="DZ83:EF83"/>
    <mergeCell ref="EG83:EM83"/>
    <mergeCell ref="EN83:ET83"/>
    <mergeCell ref="EU83:FB83"/>
    <mergeCell ref="FC83:FG83"/>
    <mergeCell ref="CJ83:CN83"/>
    <mergeCell ref="CO83:CS83"/>
    <mergeCell ref="CT83:CZ83"/>
    <mergeCell ref="DA83:DF83"/>
    <mergeCell ref="DG83:DM83"/>
    <mergeCell ref="DN83:DT83"/>
    <mergeCell ref="AY83:BE83"/>
    <mergeCell ref="BF83:BJ83"/>
    <mergeCell ref="BK83:BO83"/>
    <mergeCell ref="BP83:BV83"/>
    <mergeCell ref="BW83:CB83"/>
    <mergeCell ref="CC83:CI83"/>
    <mergeCell ref="GF82:GK82"/>
    <mergeCell ref="GL82:GS82"/>
    <mergeCell ref="AG83:AK83"/>
    <mergeCell ref="AL83:AR83"/>
    <mergeCell ref="AS83:AX83"/>
    <mergeCell ref="EU82:FB82"/>
    <mergeCell ref="FC82:FG82"/>
    <mergeCell ref="FH82:FN82"/>
    <mergeCell ref="FO82:FU82"/>
    <mergeCell ref="FV82:FZ82"/>
    <mergeCell ref="GA82:GE82"/>
    <mergeCell ref="DG82:DM82"/>
    <mergeCell ref="DN82:DT82"/>
    <mergeCell ref="DU82:DY82"/>
    <mergeCell ref="DZ82:EF82"/>
    <mergeCell ref="EG82:EM82"/>
    <mergeCell ref="EN82:ET82"/>
    <mergeCell ref="BW82:CB82"/>
    <mergeCell ref="CC82:CI82"/>
    <mergeCell ref="CJ82:CN82"/>
    <mergeCell ref="CO82:CS82"/>
    <mergeCell ref="CT82:CZ82"/>
    <mergeCell ref="DA82:DF82"/>
    <mergeCell ref="AY82:BE82"/>
    <mergeCell ref="BF82:BJ82"/>
    <mergeCell ref="BK82:BO82"/>
    <mergeCell ref="BP82:BV82"/>
    <mergeCell ref="AG82:AK82"/>
    <mergeCell ref="AL82:AR82"/>
    <mergeCell ref="AS82:AX82"/>
    <mergeCell ref="FH81:FN81"/>
    <mergeCell ref="FO81:FU81"/>
    <mergeCell ref="FV81:FZ81"/>
    <mergeCell ref="GA81:GE81"/>
    <mergeCell ref="GF81:GK81"/>
    <mergeCell ref="GL81:GS81"/>
    <mergeCell ref="DU81:DY81"/>
    <mergeCell ref="DZ81:EF81"/>
    <mergeCell ref="EG81:EM81"/>
    <mergeCell ref="EN81:ET81"/>
    <mergeCell ref="EU81:FB81"/>
    <mergeCell ref="FC81:FG81"/>
    <mergeCell ref="CJ81:CN81"/>
    <mergeCell ref="CO81:CS81"/>
    <mergeCell ref="CT81:CZ81"/>
    <mergeCell ref="DA81:DF81"/>
    <mergeCell ref="DG81:DM81"/>
    <mergeCell ref="DN81:DT81"/>
    <mergeCell ref="AY81:BE81"/>
    <mergeCell ref="BF81:BJ81"/>
    <mergeCell ref="BK81:BO81"/>
    <mergeCell ref="BP81:BV81"/>
    <mergeCell ref="BW81:CB81"/>
    <mergeCell ref="CC81:CI81"/>
    <mergeCell ref="GF80:GK80"/>
    <mergeCell ref="GL80:GS80"/>
    <mergeCell ref="AG81:AK81"/>
    <mergeCell ref="AL81:AR81"/>
    <mergeCell ref="AS81:AX81"/>
    <mergeCell ref="EU80:FB80"/>
    <mergeCell ref="FC80:FG80"/>
    <mergeCell ref="FH80:FN80"/>
    <mergeCell ref="FO80:FU80"/>
    <mergeCell ref="FV80:FZ80"/>
    <mergeCell ref="GA80:GE80"/>
    <mergeCell ref="DG80:DM80"/>
    <mergeCell ref="DN80:DT80"/>
    <mergeCell ref="DU80:DY80"/>
    <mergeCell ref="DZ80:EF80"/>
    <mergeCell ref="EG80:EM80"/>
    <mergeCell ref="EN80:ET80"/>
    <mergeCell ref="BW80:CB80"/>
    <mergeCell ref="CC80:CI80"/>
    <mergeCell ref="CJ80:CN80"/>
    <mergeCell ref="CO80:CS80"/>
    <mergeCell ref="CT80:CZ80"/>
    <mergeCell ref="DA80:DF80"/>
    <mergeCell ref="AY80:BE80"/>
    <mergeCell ref="BF80:BJ80"/>
    <mergeCell ref="BK80:BO80"/>
    <mergeCell ref="BP80:BV80"/>
    <mergeCell ref="AG80:AK80"/>
    <mergeCell ref="AL80:AR80"/>
    <mergeCell ref="AS80:AX80"/>
    <mergeCell ref="FH79:FN79"/>
    <mergeCell ref="FO79:FU79"/>
    <mergeCell ref="FV79:FZ79"/>
    <mergeCell ref="GA79:GE79"/>
    <mergeCell ref="GF79:GK79"/>
    <mergeCell ref="GL79:GS79"/>
    <mergeCell ref="DU79:DY79"/>
    <mergeCell ref="DZ79:EF79"/>
    <mergeCell ref="EG79:EM79"/>
    <mergeCell ref="EN79:ET79"/>
    <mergeCell ref="EU79:FB79"/>
    <mergeCell ref="FC79:FG79"/>
    <mergeCell ref="CJ79:CN79"/>
    <mergeCell ref="CO79:CS79"/>
    <mergeCell ref="CT79:CZ79"/>
    <mergeCell ref="DA79:DF79"/>
    <mergeCell ref="DG79:DM79"/>
    <mergeCell ref="DN79:DT79"/>
    <mergeCell ref="AY79:BE79"/>
    <mergeCell ref="BF79:BJ79"/>
    <mergeCell ref="BK79:BO79"/>
    <mergeCell ref="BP79:BV79"/>
    <mergeCell ref="BW79:CB79"/>
    <mergeCell ref="CC79:CI79"/>
    <mergeCell ref="GF78:GK78"/>
    <mergeCell ref="GL78:GS78"/>
    <mergeCell ref="AG79:AK79"/>
    <mergeCell ref="AL79:AR79"/>
    <mergeCell ref="AS79:AX79"/>
    <mergeCell ref="EU78:FB78"/>
    <mergeCell ref="FC78:FG78"/>
    <mergeCell ref="FH78:FN78"/>
    <mergeCell ref="FO78:FU78"/>
    <mergeCell ref="FV78:FZ78"/>
    <mergeCell ref="GA78:GE78"/>
    <mergeCell ref="DG78:DM78"/>
    <mergeCell ref="DN78:DT78"/>
    <mergeCell ref="DU78:DY78"/>
    <mergeCell ref="DZ78:EF78"/>
    <mergeCell ref="EG78:EM78"/>
    <mergeCell ref="EN78:ET78"/>
    <mergeCell ref="BW78:CB78"/>
    <mergeCell ref="CC78:CI78"/>
    <mergeCell ref="CJ78:CN78"/>
    <mergeCell ref="CO78:CS78"/>
    <mergeCell ref="CT78:CZ78"/>
    <mergeCell ref="DA78:DF78"/>
    <mergeCell ref="AY78:BE78"/>
    <mergeCell ref="BF78:BJ78"/>
    <mergeCell ref="BK78:BO78"/>
    <mergeCell ref="BP78:BV78"/>
    <mergeCell ref="AG78:AK78"/>
    <mergeCell ref="AL78:AR78"/>
    <mergeCell ref="AS78:AX78"/>
    <mergeCell ref="FH77:FN77"/>
    <mergeCell ref="FO77:FU77"/>
    <mergeCell ref="FV77:FZ77"/>
    <mergeCell ref="GA77:GE77"/>
    <mergeCell ref="GF77:GK77"/>
    <mergeCell ref="GL77:GS77"/>
    <mergeCell ref="DU77:DY77"/>
    <mergeCell ref="DZ77:EF77"/>
    <mergeCell ref="EG77:EM77"/>
    <mergeCell ref="EN77:ET77"/>
    <mergeCell ref="EU77:FB77"/>
    <mergeCell ref="FC77:FG77"/>
    <mergeCell ref="CJ77:CN77"/>
    <mergeCell ref="CO77:CS77"/>
    <mergeCell ref="CT77:CZ77"/>
    <mergeCell ref="DA77:DF77"/>
    <mergeCell ref="DG77:DM77"/>
    <mergeCell ref="DN77:DT77"/>
    <mergeCell ref="AY77:BE77"/>
    <mergeCell ref="BF77:BJ77"/>
    <mergeCell ref="BK77:BO77"/>
    <mergeCell ref="BP77:BV77"/>
    <mergeCell ref="BW77:CB77"/>
    <mergeCell ref="CC77:CI77"/>
    <mergeCell ref="GF76:GK76"/>
    <mergeCell ref="GL76:GS76"/>
    <mergeCell ref="AG77:AK77"/>
    <mergeCell ref="AL77:AR77"/>
    <mergeCell ref="AS77:AX77"/>
    <mergeCell ref="EU76:FB76"/>
    <mergeCell ref="FC76:FG76"/>
    <mergeCell ref="FH76:FN76"/>
    <mergeCell ref="FO76:FU76"/>
    <mergeCell ref="FV76:FZ76"/>
    <mergeCell ref="GA76:GE76"/>
    <mergeCell ref="DG76:DM76"/>
    <mergeCell ref="DN76:DT76"/>
    <mergeCell ref="DU76:DY76"/>
    <mergeCell ref="DZ76:EF76"/>
    <mergeCell ref="EG76:EM76"/>
    <mergeCell ref="EN76:ET76"/>
    <mergeCell ref="BW76:CB76"/>
    <mergeCell ref="CC76:CI76"/>
    <mergeCell ref="CJ76:CN76"/>
    <mergeCell ref="CO76:CS76"/>
    <mergeCell ref="CT76:CZ76"/>
    <mergeCell ref="DA76:DF76"/>
    <mergeCell ref="AY76:BE76"/>
    <mergeCell ref="BF76:BJ76"/>
    <mergeCell ref="BK76:BO76"/>
    <mergeCell ref="BP76:BV76"/>
    <mergeCell ref="AG76:AK76"/>
    <mergeCell ref="AL76:AR76"/>
    <mergeCell ref="AS76:AX76"/>
    <mergeCell ref="FH75:FN75"/>
    <mergeCell ref="FO75:FU75"/>
    <mergeCell ref="FV75:FZ75"/>
    <mergeCell ref="GA75:GE75"/>
    <mergeCell ref="GF75:GK75"/>
    <mergeCell ref="GL75:GS75"/>
    <mergeCell ref="DU75:DY75"/>
    <mergeCell ref="DZ75:EF75"/>
    <mergeCell ref="EG75:EM75"/>
    <mergeCell ref="EN75:ET75"/>
    <mergeCell ref="EU75:FB75"/>
    <mergeCell ref="FC75:FG75"/>
    <mergeCell ref="CJ75:CN75"/>
    <mergeCell ref="CO75:CS75"/>
    <mergeCell ref="CT75:CZ75"/>
    <mergeCell ref="DA75:DF75"/>
    <mergeCell ref="DG75:DM75"/>
    <mergeCell ref="DN75:DT75"/>
    <mergeCell ref="AY75:BE75"/>
    <mergeCell ref="BF75:BJ75"/>
    <mergeCell ref="BK75:BO75"/>
    <mergeCell ref="BP75:BV75"/>
    <mergeCell ref="BW75:CB75"/>
    <mergeCell ref="CC75:CI75"/>
    <mergeCell ref="GF74:GK74"/>
    <mergeCell ref="GL74:GS74"/>
    <mergeCell ref="AG75:AK75"/>
    <mergeCell ref="AL75:AR75"/>
    <mergeCell ref="AS75:AX75"/>
    <mergeCell ref="EU74:FB74"/>
    <mergeCell ref="FC74:FG74"/>
    <mergeCell ref="FH74:FN74"/>
    <mergeCell ref="FO74:FU74"/>
    <mergeCell ref="FV74:FZ74"/>
    <mergeCell ref="GA74:GE74"/>
    <mergeCell ref="DG74:DM74"/>
    <mergeCell ref="DN74:DT74"/>
    <mergeCell ref="DU74:DY74"/>
    <mergeCell ref="DZ74:EF74"/>
    <mergeCell ref="EG74:EM74"/>
    <mergeCell ref="EN74:ET74"/>
    <mergeCell ref="BW74:CB74"/>
    <mergeCell ref="CC74:CI74"/>
    <mergeCell ref="CJ74:CN74"/>
    <mergeCell ref="CO74:CS74"/>
    <mergeCell ref="CT74:CZ74"/>
    <mergeCell ref="DA74:DF74"/>
    <mergeCell ref="AY74:BE74"/>
    <mergeCell ref="BF74:BJ74"/>
    <mergeCell ref="BK74:BO74"/>
    <mergeCell ref="BP74:BV74"/>
    <mergeCell ref="AG74:AK74"/>
    <mergeCell ref="AL74:AR74"/>
    <mergeCell ref="AS74:AX74"/>
    <mergeCell ref="FH73:FN73"/>
    <mergeCell ref="FO73:FU73"/>
    <mergeCell ref="FV73:FZ73"/>
    <mergeCell ref="GA73:GE73"/>
    <mergeCell ref="GF73:GK73"/>
    <mergeCell ref="GL73:GS73"/>
    <mergeCell ref="DU73:DY73"/>
    <mergeCell ref="DZ73:EF73"/>
    <mergeCell ref="EG73:EM73"/>
    <mergeCell ref="EN73:ET73"/>
    <mergeCell ref="EU73:FB73"/>
    <mergeCell ref="FC73:FG73"/>
    <mergeCell ref="CJ73:CN73"/>
    <mergeCell ref="CO73:CS73"/>
    <mergeCell ref="CT73:CZ73"/>
    <mergeCell ref="DA73:DF73"/>
    <mergeCell ref="DG73:DM73"/>
    <mergeCell ref="DN73:DT73"/>
    <mergeCell ref="AY73:BE73"/>
    <mergeCell ref="BF73:BJ73"/>
    <mergeCell ref="BK73:BO73"/>
    <mergeCell ref="BP73:BV73"/>
    <mergeCell ref="BW73:CB73"/>
    <mergeCell ref="CC73:CI73"/>
    <mergeCell ref="GF72:GK72"/>
    <mergeCell ref="GL72:GS72"/>
    <mergeCell ref="AG73:AK73"/>
    <mergeCell ref="AL73:AR73"/>
    <mergeCell ref="AS73:AX73"/>
    <mergeCell ref="EU72:FB72"/>
    <mergeCell ref="FC72:FG72"/>
    <mergeCell ref="FH72:FN72"/>
    <mergeCell ref="FO72:FU72"/>
    <mergeCell ref="FV72:FZ72"/>
    <mergeCell ref="GA72:GE72"/>
    <mergeCell ref="DG72:DM72"/>
    <mergeCell ref="DN72:DT72"/>
    <mergeCell ref="DU72:DY72"/>
    <mergeCell ref="DZ72:EF72"/>
    <mergeCell ref="EG72:EM72"/>
    <mergeCell ref="EN72:ET72"/>
    <mergeCell ref="BW72:CB72"/>
    <mergeCell ref="CC72:CI72"/>
    <mergeCell ref="CJ72:CN72"/>
    <mergeCell ref="CO72:CS72"/>
    <mergeCell ref="CT72:CZ72"/>
    <mergeCell ref="DA72:DF72"/>
    <mergeCell ref="AY72:BE72"/>
    <mergeCell ref="BF72:BJ72"/>
    <mergeCell ref="BK72:BO72"/>
    <mergeCell ref="BP72:BV72"/>
    <mergeCell ref="AG72:AK72"/>
    <mergeCell ref="AL72:AR72"/>
    <mergeCell ref="AS72:AX72"/>
    <mergeCell ref="FH71:FN71"/>
    <mergeCell ref="FO71:FU71"/>
    <mergeCell ref="FV71:FZ71"/>
    <mergeCell ref="GA71:GE71"/>
    <mergeCell ref="GF71:GK71"/>
    <mergeCell ref="GL71:GS71"/>
    <mergeCell ref="DU71:DY71"/>
    <mergeCell ref="DZ71:EF71"/>
    <mergeCell ref="EG71:EM71"/>
    <mergeCell ref="EN71:ET71"/>
    <mergeCell ref="EU71:FB71"/>
    <mergeCell ref="FC71:FG71"/>
    <mergeCell ref="CJ71:CN71"/>
    <mergeCell ref="CO71:CS71"/>
    <mergeCell ref="CT71:CZ71"/>
    <mergeCell ref="DA71:DF71"/>
    <mergeCell ref="DG71:DM71"/>
    <mergeCell ref="DN71:DT71"/>
    <mergeCell ref="AY71:BE71"/>
    <mergeCell ref="BF71:BJ71"/>
    <mergeCell ref="BK71:BO71"/>
    <mergeCell ref="BP71:BV71"/>
    <mergeCell ref="BW71:CB71"/>
    <mergeCell ref="CC71:CI71"/>
    <mergeCell ref="GF70:GK70"/>
    <mergeCell ref="GL70:GS70"/>
    <mergeCell ref="AG71:AK71"/>
    <mergeCell ref="AL71:AR71"/>
    <mergeCell ref="AS71:AX71"/>
    <mergeCell ref="EU70:FB70"/>
    <mergeCell ref="FC70:FG70"/>
    <mergeCell ref="FH70:FN70"/>
    <mergeCell ref="FO70:FU70"/>
    <mergeCell ref="FV70:FZ70"/>
    <mergeCell ref="GA70:GE70"/>
    <mergeCell ref="DG70:DM70"/>
    <mergeCell ref="DN70:DT70"/>
    <mergeCell ref="DU70:DY70"/>
    <mergeCell ref="DZ70:EF70"/>
    <mergeCell ref="EG70:EM70"/>
    <mergeCell ref="EN70:ET70"/>
    <mergeCell ref="BW70:CB70"/>
    <mergeCell ref="CC70:CI70"/>
    <mergeCell ref="CJ70:CN70"/>
    <mergeCell ref="CO70:CS70"/>
    <mergeCell ref="CT70:CZ70"/>
    <mergeCell ref="DA70:DF70"/>
    <mergeCell ref="AY70:BE70"/>
    <mergeCell ref="BF70:BJ70"/>
    <mergeCell ref="BK70:BO70"/>
    <mergeCell ref="BP70:BV70"/>
    <mergeCell ref="AG70:AK70"/>
    <mergeCell ref="AL70:AR70"/>
    <mergeCell ref="AS70:AX70"/>
    <mergeCell ref="FH69:FN69"/>
    <mergeCell ref="FO69:FU69"/>
    <mergeCell ref="FV69:FZ69"/>
    <mergeCell ref="GA69:GE69"/>
    <mergeCell ref="GF69:GK69"/>
    <mergeCell ref="GL69:GS69"/>
    <mergeCell ref="DU69:DY69"/>
    <mergeCell ref="DZ69:EF69"/>
    <mergeCell ref="EG69:EM69"/>
    <mergeCell ref="EN69:ET69"/>
    <mergeCell ref="EU69:FB69"/>
    <mergeCell ref="FC69:FG69"/>
    <mergeCell ref="CJ69:CN69"/>
    <mergeCell ref="CO69:CS69"/>
    <mergeCell ref="CT69:CZ69"/>
    <mergeCell ref="DA69:DF69"/>
    <mergeCell ref="DG69:DM69"/>
    <mergeCell ref="DN69:DT69"/>
    <mergeCell ref="AY69:BE69"/>
    <mergeCell ref="BF69:BJ69"/>
    <mergeCell ref="BK69:BO69"/>
    <mergeCell ref="BP69:BV69"/>
    <mergeCell ref="BW69:CB69"/>
    <mergeCell ref="CC69:CI69"/>
    <mergeCell ref="GF68:GK68"/>
    <mergeCell ref="GL68:GS68"/>
    <mergeCell ref="AG69:AK69"/>
    <mergeCell ref="AL69:AR69"/>
    <mergeCell ref="AS69:AX69"/>
    <mergeCell ref="EU68:FB68"/>
    <mergeCell ref="FC68:FG68"/>
    <mergeCell ref="FH68:FN68"/>
    <mergeCell ref="FO68:FU68"/>
    <mergeCell ref="FV68:FZ68"/>
    <mergeCell ref="GA68:GE68"/>
    <mergeCell ref="DG68:DM68"/>
    <mergeCell ref="DN68:DT68"/>
    <mergeCell ref="DU68:DY68"/>
    <mergeCell ref="DZ68:EF68"/>
    <mergeCell ref="EG68:EM68"/>
    <mergeCell ref="EN68:ET68"/>
    <mergeCell ref="BW68:CB68"/>
    <mergeCell ref="CC68:CI68"/>
    <mergeCell ref="CJ68:CN68"/>
    <mergeCell ref="CO68:CS68"/>
    <mergeCell ref="CT68:CZ68"/>
    <mergeCell ref="DA68:DF68"/>
    <mergeCell ref="AY68:BE68"/>
    <mergeCell ref="BF68:BJ68"/>
    <mergeCell ref="BK68:BO68"/>
    <mergeCell ref="BP68:BV68"/>
    <mergeCell ref="AG68:AK68"/>
    <mergeCell ref="AL68:AR68"/>
    <mergeCell ref="AS68:AX68"/>
    <mergeCell ref="FH67:FN67"/>
    <mergeCell ref="FO67:FU67"/>
    <mergeCell ref="FV67:FZ67"/>
    <mergeCell ref="GA67:GE67"/>
    <mergeCell ref="GF67:GK67"/>
    <mergeCell ref="GL67:GS67"/>
    <mergeCell ref="DU67:DY67"/>
    <mergeCell ref="DZ67:EF67"/>
    <mergeCell ref="EG67:EM67"/>
    <mergeCell ref="EN67:ET67"/>
    <mergeCell ref="EU67:FB67"/>
    <mergeCell ref="FC67:FG67"/>
    <mergeCell ref="CJ67:CN67"/>
    <mergeCell ref="CO67:CS67"/>
    <mergeCell ref="CT67:CZ67"/>
    <mergeCell ref="DA67:DF67"/>
    <mergeCell ref="DG67:DM67"/>
    <mergeCell ref="DN67:DT67"/>
    <mergeCell ref="AY67:BE67"/>
    <mergeCell ref="BF67:BJ67"/>
    <mergeCell ref="BK67:BO67"/>
    <mergeCell ref="BP67:BV67"/>
    <mergeCell ref="BW67:CB67"/>
    <mergeCell ref="CC67:CI67"/>
    <mergeCell ref="GF66:GK66"/>
    <mergeCell ref="GL66:GS66"/>
    <mergeCell ref="AG67:AK67"/>
    <mergeCell ref="AL67:AR67"/>
    <mergeCell ref="AS67:AX67"/>
    <mergeCell ref="EU66:FB66"/>
    <mergeCell ref="FC66:FG66"/>
    <mergeCell ref="FH66:FN66"/>
    <mergeCell ref="FO66:FU66"/>
    <mergeCell ref="FV66:FZ66"/>
    <mergeCell ref="GA66:GE66"/>
    <mergeCell ref="DG66:DM66"/>
    <mergeCell ref="DN66:DT66"/>
    <mergeCell ref="DU66:DY66"/>
    <mergeCell ref="DZ66:EF66"/>
    <mergeCell ref="EG66:EM66"/>
    <mergeCell ref="EN66:ET66"/>
    <mergeCell ref="BW66:CB66"/>
    <mergeCell ref="CC66:CI66"/>
    <mergeCell ref="CJ66:CN66"/>
    <mergeCell ref="CO66:CS66"/>
    <mergeCell ref="CT66:CZ66"/>
    <mergeCell ref="DA66:DF66"/>
    <mergeCell ref="AY66:BE66"/>
    <mergeCell ref="BF66:BJ66"/>
    <mergeCell ref="BK66:BO66"/>
    <mergeCell ref="BP66:BV66"/>
    <mergeCell ref="AG66:AK66"/>
    <mergeCell ref="AL66:AR66"/>
    <mergeCell ref="AS66:AX66"/>
    <mergeCell ref="FH65:FN65"/>
    <mergeCell ref="FO65:FU65"/>
    <mergeCell ref="FV65:FZ65"/>
    <mergeCell ref="GA65:GE65"/>
    <mergeCell ref="GF65:GK65"/>
    <mergeCell ref="GL65:GS65"/>
    <mergeCell ref="DU65:DY65"/>
    <mergeCell ref="DZ65:EF65"/>
    <mergeCell ref="EG65:EM65"/>
    <mergeCell ref="EN65:ET65"/>
    <mergeCell ref="EU65:FB65"/>
    <mergeCell ref="FC65:FG65"/>
    <mergeCell ref="CJ65:CN65"/>
    <mergeCell ref="CO65:CS65"/>
    <mergeCell ref="CT65:CZ65"/>
    <mergeCell ref="DA65:DF65"/>
    <mergeCell ref="DG65:DM65"/>
    <mergeCell ref="DN65:DT65"/>
    <mergeCell ref="AY65:BE65"/>
    <mergeCell ref="BF65:BJ65"/>
    <mergeCell ref="BK65:BO65"/>
    <mergeCell ref="BP65:BV65"/>
    <mergeCell ref="BW65:CB65"/>
    <mergeCell ref="CC65:CI65"/>
    <mergeCell ref="GF64:GK64"/>
    <mergeCell ref="GL64:GS64"/>
    <mergeCell ref="AG65:AK65"/>
    <mergeCell ref="AL65:AR65"/>
    <mergeCell ref="AS65:AX65"/>
    <mergeCell ref="EU64:FB64"/>
    <mergeCell ref="FC64:FG64"/>
    <mergeCell ref="FH64:FN64"/>
    <mergeCell ref="FO64:FU64"/>
    <mergeCell ref="FV64:FZ64"/>
    <mergeCell ref="GA64:GE64"/>
    <mergeCell ref="DG64:DM64"/>
    <mergeCell ref="DN64:DT64"/>
    <mergeCell ref="DU64:DY64"/>
    <mergeCell ref="DZ64:EF64"/>
    <mergeCell ref="EG64:EM64"/>
    <mergeCell ref="EN64:ET64"/>
    <mergeCell ref="BW64:CB64"/>
    <mergeCell ref="CC64:CI64"/>
    <mergeCell ref="CJ64:CN64"/>
    <mergeCell ref="CO64:CS64"/>
    <mergeCell ref="CT64:CZ64"/>
    <mergeCell ref="DA64:DF64"/>
    <mergeCell ref="AY64:BE64"/>
    <mergeCell ref="BF64:BJ64"/>
    <mergeCell ref="BK64:BO64"/>
    <mergeCell ref="BP64:BV64"/>
    <mergeCell ref="AG64:AK64"/>
    <mergeCell ref="AL64:AR64"/>
    <mergeCell ref="AS64:AX64"/>
    <mergeCell ref="FH63:FN63"/>
    <mergeCell ref="FO63:FU63"/>
    <mergeCell ref="FV63:FZ63"/>
    <mergeCell ref="GA63:GE63"/>
    <mergeCell ref="GF63:GK63"/>
    <mergeCell ref="GL63:GS63"/>
    <mergeCell ref="DU63:DY63"/>
    <mergeCell ref="DZ63:EF63"/>
    <mergeCell ref="EG63:EM63"/>
    <mergeCell ref="EN63:ET63"/>
    <mergeCell ref="EU63:FB63"/>
    <mergeCell ref="FC63:FG63"/>
    <mergeCell ref="CJ63:CN63"/>
    <mergeCell ref="CO63:CS63"/>
    <mergeCell ref="CT63:CZ63"/>
    <mergeCell ref="DA63:DF63"/>
    <mergeCell ref="DG63:DM63"/>
    <mergeCell ref="DN63:DT63"/>
    <mergeCell ref="AY63:BE63"/>
    <mergeCell ref="BF63:BJ63"/>
    <mergeCell ref="BK63:BO63"/>
    <mergeCell ref="BP63:BV63"/>
    <mergeCell ref="BW63:CB63"/>
    <mergeCell ref="CC63:CI63"/>
    <mergeCell ref="GF62:GK62"/>
    <mergeCell ref="GL62:GS62"/>
    <mergeCell ref="AG63:AK63"/>
    <mergeCell ref="AL63:AR63"/>
    <mergeCell ref="AS63:AX63"/>
    <mergeCell ref="EU62:FB62"/>
    <mergeCell ref="FC62:FG62"/>
    <mergeCell ref="FH62:FN62"/>
    <mergeCell ref="FO62:FU62"/>
    <mergeCell ref="FV62:FZ62"/>
    <mergeCell ref="GA62:GE62"/>
    <mergeCell ref="DG62:DM62"/>
    <mergeCell ref="DN62:DT62"/>
    <mergeCell ref="DU62:DY62"/>
    <mergeCell ref="DZ62:EF62"/>
    <mergeCell ref="EG62:EM62"/>
    <mergeCell ref="EN62:ET62"/>
    <mergeCell ref="BW62:CB62"/>
    <mergeCell ref="CC62:CI62"/>
    <mergeCell ref="CJ62:CN62"/>
    <mergeCell ref="CO62:CS62"/>
    <mergeCell ref="CT62:CZ62"/>
    <mergeCell ref="DA62:DF62"/>
    <mergeCell ref="AY62:BE62"/>
    <mergeCell ref="BF62:BJ62"/>
    <mergeCell ref="BK62:BO62"/>
    <mergeCell ref="BP62:BV62"/>
    <mergeCell ref="AG62:AK62"/>
    <mergeCell ref="AL62:AR62"/>
    <mergeCell ref="AS62:AX62"/>
    <mergeCell ref="FH61:FN61"/>
    <mergeCell ref="FO61:FU61"/>
    <mergeCell ref="FV61:FZ61"/>
    <mergeCell ref="GA61:GE61"/>
    <mergeCell ref="GF61:GK61"/>
    <mergeCell ref="GL61:GS61"/>
    <mergeCell ref="DU61:DY61"/>
    <mergeCell ref="DZ61:EF61"/>
    <mergeCell ref="EG61:EM61"/>
    <mergeCell ref="EN61:ET61"/>
    <mergeCell ref="EU61:FB61"/>
    <mergeCell ref="FC61:FG61"/>
    <mergeCell ref="CJ61:CN61"/>
    <mergeCell ref="CO61:CS61"/>
    <mergeCell ref="CT61:CZ61"/>
    <mergeCell ref="DA61:DF61"/>
    <mergeCell ref="DG61:DM61"/>
    <mergeCell ref="DN61:DT61"/>
    <mergeCell ref="AY61:BE61"/>
    <mergeCell ref="BF61:BJ61"/>
    <mergeCell ref="BK61:BO61"/>
    <mergeCell ref="BP61:BV61"/>
    <mergeCell ref="BW61:CB61"/>
    <mergeCell ref="CC61:CI61"/>
    <mergeCell ref="GF60:GK60"/>
    <mergeCell ref="GL60:GS60"/>
    <mergeCell ref="AG61:AK61"/>
    <mergeCell ref="AL61:AR61"/>
    <mergeCell ref="AS61:AX61"/>
    <mergeCell ref="EU60:FB60"/>
    <mergeCell ref="FC60:FG60"/>
    <mergeCell ref="FH60:FN60"/>
    <mergeCell ref="FO60:FU60"/>
    <mergeCell ref="FV60:FZ60"/>
    <mergeCell ref="GA60:GE60"/>
    <mergeCell ref="DG60:DM60"/>
    <mergeCell ref="DN60:DT60"/>
    <mergeCell ref="DU60:DY60"/>
    <mergeCell ref="DZ60:EF60"/>
    <mergeCell ref="EG60:EM60"/>
    <mergeCell ref="EN60:ET60"/>
    <mergeCell ref="BW60:CB60"/>
    <mergeCell ref="CC60:CI60"/>
    <mergeCell ref="CJ60:CN60"/>
    <mergeCell ref="CO60:CS60"/>
    <mergeCell ref="CT60:CZ60"/>
    <mergeCell ref="DA60:DF60"/>
    <mergeCell ref="AY60:BE60"/>
    <mergeCell ref="BF60:BJ60"/>
    <mergeCell ref="BK60:BO60"/>
    <mergeCell ref="BP60:BV60"/>
    <mergeCell ref="AG60:AK60"/>
    <mergeCell ref="AL60:AR60"/>
    <mergeCell ref="AS60:AX60"/>
    <mergeCell ref="FH59:FN59"/>
    <mergeCell ref="FO59:FU59"/>
    <mergeCell ref="FV59:FZ59"/>
    <mergeCell ref="GA59:GE59"/>
    <mergeCell ref="GF59:GK59"/>
    <mergeCell ref="GL59:GS59"/>
    <mergeCell ref="DU59:DY59"/>
    <mergeCell ref="DZ59:EF59"/>
    <mergeCell ref="EG59:EM59"/>
    <mergeCell ref="EN59:ET59"/>
    <mergeCell ref="EU59:FB59"/>
    <mergeCell ref="FC59:FG59"/>
    <mergeCell ref="CJ59:CN59"/>
    <mergeCell ref="CO59:CS59"/>
    <mergeCell ref="CT59:CZ59"/>
    <mergeCell ref="DA59:DF59"/>
    <mergeCell ref="DG59:DM59"/>
    <mergeCell ref="DN59:DT59"/>
    <mergeCell ref="AY59:BE59"/>
    <mergeCell ref="BF59:BJ59"/>
    <mergeCell ref="BK59:BO59"/>
    <mergeCell ref="BP59:BV59"/>
    <mergeCell ref="BW59:CB59"/>
    <mergeCell ref="CC59:CI59"/>
    <mergeCell ref="GF58:GK58"/>
    <mergeCell ref="GL58:GS58"/>
    <mergeCell ref="AG59:AK59"/>
    <mergeCell ref="AL59:AR59"/>
    <mergeCell ref="AS59:AX59"/>
    <mergeCell ref="EU58:FB58"/>
    <mergeCell ref="FC58:FG58"/>
    <mergeCell ref="FH58:FN58"/>
    <mergeCell ref="FO58:FU58"/>
    <mergeCell ref="FV58:FZ58"/>
    <mergeCell ref="GA58:GE58"/>
    <mergeCell ref="DG58:DM58"/>
    <mergeCell ref="DN58:DT58"/>
    <mergeCell ref="DU58:DY58"/>
    <mergeCell ref="DZ58:EF58"/>
    <mergeCell ref="EG58:EM58"/>
    <mergeCell ref="EN58:ET58"/>
    <mergeCell ref="BW58:CB58"/>
    <mergeCell ref="CC58:CI58"/>
    <mergeCell ref="CJ58:CN58"/>
    <mergeCell ref="CO58:CS58"/>
    <mergeCell ref="CT58:CZ58"/>
    <mergeCell ref="DA58:DF58"/>
    <mergeCell ref="AY58:BE58"/>
    <mergeCell ref="BF58:BJ58"/>
    <mergeCell ref="BK58:BO58"/>
    <mergeCell ref="BP58:BV58"/>
    <mergeCell ref="AG58:AK58"/>
    <mergeCell ref="AL58:AR58"/>
    <mergeCell ref="AS58:AX58"/>
    <mergeCell ref="FH57:FN57"/>
    <mergeCell ref="FO57:FU57"/>
    <mergeCell ref="FV57:FZ57"/>
    <mergeCell ref="GA57:GE57"/>
    <mergeCell ref="GF57:GK57"/>
    <mergeCell ref="GL57:GS57"/>
    <mergeCell ref="DU57:DY57"/>
    <mergeCell ref="DZ57:EF57"/>
    <mergeCell ref="EG57:EM57"/>
    <mergeCell ref="EN57:ET57"/>
    <mergeCell ref="EU57:FB57"/>
    <mergeCell ref="FC57:FG57"/>
    <mergeCell ref="CJ57:CN57"/>
    <mergeCell ref="CO57:CS57"/>
    <mergeCell ref="CT57:CZ57"/>
    <mergeCell ref="DA57:DF57"/>
    <mergeCell ref="DG57:DM57"/>
    <mergeCell ref="DN57:DT57"/>
    <mergeCell ref="AY57:BE57"/>
    <mergeCell ref="BF57:BJ57"/>
    <mergeCell ref="BK57:BO57"/>
    <mergeCell ref="BP57:BV57"/>
    <mergeCell ref="BW57:CB57"/>
    <mergeCell ref="CC57:CI57"/>
    <mergeCell ref="GF56:GK56"/>
    <mergeCell ref="GL56:GS56"/>
    <mergeCell ref="AG57:AK57"/>
    <mergeCell ref="AL57:AR57"/>
    <mergeCell ref="AS57:AX57"/>
    <mergeCell ref="EU56:FB56"/>
    <mergeCell ref="FC56:FG56"/>
    <mergeCell ref="FH56:FN56"/>
    <mergeCell ref="FO56:FU56"/>
    <mergeCell ref="FV56:FZ56"/>
    <mergeCell ref="GA56:GE56"/>
    <mergeCell ref="DG56:DM56"/>
    <mergeCell ref="DN56:DT56"/>
    <mergeCell ref="DU56:DY56"/>
    <mergeCell ref="DZ56:EF56"/>
    <mergeCell ref="EG56:EM56"/>
    <mergeCell ref="EN56:ET56"/>
    <mergeCell ref="BW56:CB56"/>
    <mergeCell ref="CC56:CI56"/>
    <mergeCell ref="CJ56:CN56"/>
    <mergeCell ref="CO56:CS56"/>
    <mergeCell ref="CT56:CZ56"/>
    <mergeCell ref="DA56:DF56"/>
    <mergeCell ref="AY56:BE56"/>
    <mergeCell ref="BF56:BJ56"/>
    <mergeCell ref="BK56:BO56"/>
    <mergeCell ref="BP56:BV56"/>
    <mergeCell ref="AG56:AK56"/>
    <mergeCell ref="AL56:AR56"/>
    <mergeCell ref="AS56:AX56"/>
    <mergeCell ref="FH55:FN55"/>
    <mergeCell ref="FO55:FU55"/>
    <mergeCell ref="FV55:FZ55"/>
    <mergeCell ref="GA55:GE55"/>
    <mergeCell ref="GF55:GK55"/>
    <mergeCell ref="GL55:GS55"/>
    <mergeCell ref="DU55:DY55"/>
    <mergeCell ref="DZ55:EF55"/>
    <mergeCell ref="EG55:EM55"/>
    <mergeCell ref="EN55:ET55"/>
    <mergeCell ref="EU55:FB55"/>
    <mergeCell ref="FC55:FG55"/>
    <mergeCell ref="CJ55:CN55"/>
    <mergeCell ref="CO55:CS55"/>
    <mergeCell ref="CT55:CZ55"/>
    <mergeCell ref="DA55:DF55"/>
    <mergeCell ref="DG55:DM55"/>
    <mergeCell ref="DN55:DT55"/>
    <mergeCell ref="AY55:BE55"/>
    <mergeCell ref="BF55:BJ55"/>
    <mergeCell ref="BK55:BO55"/>
    <mergeCell ref="BP55:BV55"/>
    <mergeCell ref="BW55:CB55"/>
    <mergeCell ref="CC55:CI55"/>
    <mergeCell ref="GF54:GK54"/>
    <mergeCell ref="GL54:GS54"/>
    <mergeCell ref="AG55:AK55"/>
    <mergeCell ref="AL55:AR55"/>
    <mergeCell ref="AS55:AX55"/>
    <mergeCell ref="EU54:FB54"/>
    <mergeCell ref="FC54:FG54"/>
    <mergeCell ref="FH54:FN54"/>
    <mergeCell ref="FO54:FU54"/>
    <mergeCell ref="FV54:FZ54"/>
    <mergeCell ref="GA54:GE54"/>
    <mergeCell ref="DG54:DM54"/>
    <mergeCell ref="DN54:DT54"/>
    <mergeCell ref="DU54:DY54"/>
    <mergeCell ref="DZ54:EF54"/>
    <mergeCell ref="EG54:EM54"/>
    <mergeCell ref="EN54:ET54"/>
    <mergeCell ref="BW54:CB54"/>
    <mergeCell ref="CC54:CI54"/>
    <mergeCell ref="CJ54:CN54"/>
    <mergeCell ref="CO54:CS54"/>
    <mergeCell ref="CT54:CZ54"/>
    <mergeCell ref="DA54:DF54"/>
    <mergeCell ref="AY54:BE54"/>
    <mergeCell ref="BF54:BJ54"/>
    <mergeCell ref="BK54:BO54"/>
    <mergeCell ref="BP54:BV54"/>
    <mergeCell ref="AG54:AK54"/>
    <mergeCell ref="AL54:AR54"/>
    <mergeCell ref="AS54:AX54"/>
    <mergeCell ref="FH53:FN53"/>
    <mergeCell ref="FO53:FU53"/>
    <mergeCell ref="FV53:FZ53"/>
    <mergeCell ref="GA53:GE53"/>
    <mergeCell ref="GF53:GK53"/>
    <mergeCell ref="GL53:GS53"/>
    <mergeCell ref="DU53:DY53"/>
    <mergeCell ref="DZ53:EF53"/>
    <mergeCell ref="EG53:EM53"/>
    <mergeCell ref="EN53:ET53"/>
    <mergeCell ref="EU53:FB53"/>
    <mergeCell ref="FC53:FG53"/>
    <mergeCell ref="CJ53:CN53"/>
    <mergeCell ref="CO53:CS53"/>
    <mergeCell ref="CT53:CZ53"/>
    <mergeCell ref="DA53:DF53"/>
    <mergeCell ref="DG53:DM53"/>
    <mergeCell ref="DN53:DT53"/>
    <mergeCell ref="AY53:BE53"/>
    <mergeCell ref="BF53:BJ53"/>
    <mergeCell ref="BK53:BO53"/>
    <mergeCell ref="BP53:BV53"/>
    <mergeCell ref="BW53:CB53"/>
    <mergeCell ref="CC53:CI53"/>
    <mergeCell ref="GF52:GK52"/>
    <mergeCell ref="GL52:GS52"/>
    <mergeCell ref="AG53:AK53"/>
    <mergeCell ref="AL53:AR53"/>
    <mergeCell ref="AS53:AX53"/>
    <mergeCell ref="EU52:FB52"/>
    <mergeCell ref="FC52:FG52"/>
    <mergeCell ref="FH52:FN52"/>
    <mergeCell ref="FO52:FU52"/>
    <mergeCell ref="FV52:FZ52"/>
    <mergeCell ref="GA52:GE52"/>
    <mergeCell ref="DG52:DM52"/>
    <mergeCell ref="DN52:DT52"/>
    <mergeCell ref="DU52:DY52"/>
    <mergeCell ref="DZ52:EF52"/>
    <mergeCell ref="EG52:EM52"/>
    <mergeCell ref="EN52:ET52"/>
    <mergeCell ref="BW52:CB52"/>
    <mergeCell ref="CC52:CI52"/>
    <mergeCell ref="CJ52:CN52"/>
    <mergeCell ref="CO52:CS52"/>
    <mergeCell ref="CT52:CZ52"/>
    <mergeCell ref="DA52:DF52"/>
    <mergeCell ref="AY52:BE52"/>
    <mergeCell ref="BF52:BJ52"/>
    <mergeCell ref="BK52:BO52"/>
    <mergeCell ref="BP52:BV52"/>
    <mergeCell ref="FV51:FZ51"/>
    <mergeCell ref="GA51:GE51"/>
    <mergeCell ref="GF51:GK51"/>
    <mergeCell ref="GL51:GS51"/>
    <mergeCell ref="AG52:AK52"/>
    <mergeCell ref="AL52:AR52"/>
    <mergeCell ref="AS52:AX52"/>
    <mergeCell ref="EG51:EM51"/>
    <mergeCell ref="EN51:ET51"/>
    <mergeCell ref="EU51:FB51"/>
    <mergeCell ref="FC51:FG51"/>
    <mergeCell ref="FH51:FN51"/>
    <mergeCell ref="FO51:FU51"/>
    <mergeCell ref="CT51:CZ51"/>
    <mergeCell ref="DA51:DF51"/>
    <mergeCell ref="DG51:DM51"/>
    <mergeCell ref="DN51:DT51"/>
    <mergeCell ref="DU51:DY51"/>
    <mergeCell ref="DZ51:EF51"/>
    <mergeCell ref="BK51:BO51"/>
    <mergeCell ref="BP51:BV51"/>
    <mergeCell ref="BW51:CB51"/>
    <mergeCell ref="CC51:CI51"/>
    <mergeCell ref="CJ51:CN51"/>
    <mergeCell ref="CO51:CS51"/>
    <mergeCell ref="AY51:BE51"/>
    <mergeCell ref="BF51:BJ51"/>
    <mergeCell ref="FO50:FU50"/>
    <mergeCell ref="FV50:FZ50"/>
    <mergeCell ref="GA50:GE50"/>
    <mergeCell ref="DG50:DM50"/>
    <mergeCell ref="DN50:DT50"/>
    <mergeCell ref="DU50:DY50"/>
    <mergeCell ref="DZ50:EF50"/>
    <mergeCell ref="EG50:EM50"/>
    <mergeCell ref="EN50:ET50"/>
    <mergeCell ref="BW50:CB50"/>
    <mergeCell ref="CC50:CI50"/>
    <mergeCell ref="CJ50:CN50"/>
    <mergeCell ref="CO50:CS50"/>
    <mergeCell ref="CT50:CZ50"/>
    <mergeCell ref="DA50:DF50"/>
    <mergeCell ref="AY50:BE50"/>
    <mergeCell ref="BF50:BJ50"/>
    <mergeCell ref="BK50:BO50"/>
    <mergeCell ref="BP50:BV50"/>
    <mergeCell ref="FV49:FZ49"/>
    <mergeCell ref="GA49:GE49"/>
    <mergeCell ref="GF49:GK49"/>
    <mergeCell ref="GL49:GS49"/>
    <mergeCell ref="AG50:AK50"/>
    <mergeCell ref="AL50:AR50"/>
    <mergeCell ref="AS50:AX50"/>
    <mergeCell ref="EG49:EM49"/>
    <mergeCell ref="EN49:ET49"/>
    <mergeCell ref="EU49:FB49"/>
    <mergeCell ref="FC49:FG49"/>
    <mergeCell ref="FH49:FN49"/>
    <mergeCell ref="FO49:FU49"/>
    <mergeCell ref="CT49:CZ49"/>
    <mergeCell ref="DA49:DF49"/>
    <mergeCell ref="DG49:DM49"/>
    <mergeCell ref="DN49:DT49"/>
    <mergeCell ref="DU49:DY49"/>
    <mergeCell ref="DZ49:EF49"/>
    <mergeCell ref="BK49:BO49"/>
    <mergeCell ref="BP49:BV49"/>
    <mergeCell ref="BW49:CB49"/>
    <mergeCell ref="CC49:CI49"/>
    <mergeCell ref="CJ49:CN49"/>
    <mergeCell ref="CO49:CS49"/>
    <mergeCell ref="AY49:BE49"/>
    <mergeCell ref="BF49:BJ49"/>
    <mergeCell ref="GF50:GK50"/>
    <mergeCell ref="GL50:GS50"/>
    <mergeCell ref="EU50:FB50"/>
    <mergeCell ref="FC50:FG50"/>
    <mergeCell ref="FH50:FN50"/>
    <mergeCell ref="AB90:AF90"/>
    <mergeCell ref="AB91:AF91"/>
    <mergeCell ref="AG49:AK49"/>
    <mergeCell ref="AL49:AR49"/>
    <mergeCell ref="AS49:AX49"/>
    <mergeCell ref="AG51:AK51"/>
    <mergeCell ref="AL51:AR51"/>
    <mergeCell ref="AS51:AX51"/>
    <mergeCell ref="AB84:AF84"/>
    <mergeCell ref="AB85:AF85"/>
    <mergeCell ref="AB86:AF86"/>
    <mergeCell ref="AB87:AF87"/>
    <mergeCell ref="AB88:AF88"/>
    <mergeCell ref="AB89:AF89"/>
    <mergeCell ref="AB78:AF78"/>
    <mergeCell ref="AB79:AF79"/>
    <mergeCell ref="AB80:AF80"/>
    <mergeCell ref="AB81:AF81"/>
    <mergeCell ref="AB82:AF82"/>
    <mergeCell ref="AB83:AF83"/>
    <mergeCell ref="AB72:AF72"/>
    <mergeCell ref="AB73:AF73"/>
    <mergeCell ref="AB74:AF74"/>
    <mergeCell ref="AB75:AF75"/>
    <mergeCell ref="AB76:AF76"/>
    <mergeCell ref="AB77:AF77"/>
    <mergeCell ref="AB66:AF66"/>
    <mergeCell ref="AB67:AF67"/>
    <mergeCell ref="AB68:AF68"/>
    <mergeCell ref="AB69:AF69"/>
    <mergeCell ref="AB70:AF70"/>
    <mergeCell ref="AB71:AF71"/>
    <mergeCell ref="AB60:AF60"/>
    <mergeCell ref="AB61:AF61"/>
    <mergeCell ref="AB62:AF62"/>
    <mergeCell ref="AB63:AF63"/>
    <mergeCell ref="AB64:AF64"/>
    <mergeCell ref="AB65:AF65"/>
    <mergeCell ref="AB54:AF54"/>
    <mergeCell ref="AB55:AF55"/>
    <mergeCell ref="AB56:AF56"/>
    <mergeCell ref="AB57:AF57"/>
    <mergeCell ref="AB58:AF58"/>
    <mergeCell ref="AB59:AF59"/>
    <mergeCell ref="AB49:AF49"/>
    <mergeCell ref="AB50:AF50"/>
    <mergeCell ref="AB51:AF51"/>
    <mergeCell ref="AB52:AF52"/>
    <mergeCell ref="AB53:AF53"/>
    <mergeCell ref="AS47:AX47"/>
    <mergeCell ref="AB47:AF47"/>
    <mergeCell ref="AG47:AK47"/>
    <mergeCell ref="AL47:AR47"/>
    <mergeCell ref="D47:H47"/>
    <mergeCell ref="I47:M47"/>
    <mergeCell ref="N47:T47"/>
    <mergeCell ref="U47:Z47"/>
    <mergeCell ref="FH48:FN48"/>
    <mergeCell ref="FO48:FU48"/>
    <mergeCell ref="FV48:FZ48"/>
    <mergeCell ref="GA48:GE48"/>
    <mergeCell ref="GF48:GK48"/>
    <mergeCell ref="GL48:GS48"/>
    <mergeCell ref="DU48:DY48"/>
    <mergeCell ref="DZ48:EF48"/>
    <mergeCell ref="EG48:EM48"/>
    <mergeCell ref="EN48:ET48"/>
    <mergeCell ref="EU48:FB48"/>
    <mergeCell ref="FC48:FG48"/>
    <mergeCell ref="CJ48:CN48"/>
    <mergeCell ref="CO48:CS48"/>
    <mergeCell ref="CT48:CZ48"/>
    <mergeCell ref="DA48:DF48"/>
    <mergeCell ref="DG48:DM48"/>
    <mergeCell ref="DN48:DT48"/>
    <mergeCell ref="AY47:BE47"/>
    <mergeCell ref="BF47:BJ47"/>
    <mergeCell ref="BK47:BO47"/>
    <mergeCell ref="BP47:BV47"/>
    <mergeCell ref="BW47:CB47"/>
    <mergeCell ref="CC47:CI47"/>
    <mergeCell ref="AY48:BE48"/>
    <mergeCell ref="BF48:BJ48"/>
    <mergeCell ref="BK48:BO48"/>
    <mergeCell ref="BP48:BV48"/>
    <mergeCell ref="BW48:CB48"/>
    <mergeCell ref="CC48:CI48"/>
    <mergeCell ref="AS48:AX48"/>
    <mergeCell ref="AB48:AF48"/>
    <mergeCell ref="AG48:AK48"/>
    <mergeCell ref="AL48:AR48"/>
    <mergeCell ref="D48:H48"/>
    <mergeCell ref="I48:M48"/>
    <mergeCell ref="N48:T48"/>
    <mergeCell ref="U48:Z48"/>
    <mergeCell ref="GA46:GE46"/>
    <mergeCell ref="GF46:GK46"/>
    <mergeCell ref="AY46:BE46"/>
    <mergeCell ref="BF46:BJ46"/>
    <mergeCell ref="BK46:BO46"/>
    <mergeCell ref="BP46:BV46"/>
    <mergeCell ref="BW46:CB46"/>
    <mergeCell ref="CC46:CI46"/>
    <mergeCell ref="AS46:AX46"/>
    <mergeCell ref="AB46:AF46"/>
    <mergeCell ref="AG46:AK46"/>
    <mergeCell ref="AL46:AR46"/>
    <mergeCell ref="D46:H46"/>
    <mergeCell ref="I46:M46"/>
    <mergeCell ref="N46:T46"/>
    <mergeCell ref="U46:Z46"/>
    <mergeCell ref="FV47:FZ47"/>
    <mergeCell ref="DU46:DY46"/>
    <mergeCell ref="DZ46:EF46"/>
    <mergeCell ref="EG46:EM46"/>
    <mergeCell ref="EN46:ET46"/>
    <mergeCell ref="EU46:FB46"/>
    <mergeCell ref="FC46:FG46"/>
    <mergeCell ref="CJ46:CN46"/>
    <mergeCell ref="CO46:CS46"/>
    <mergeCell ref="CT46:CZ46"/>
    <mergeCell ref="DA46:DF46"/>
    <mergeCell ref="DG46:DM46"/>
    <mergeCell ref="DN46:DT46"/>
    <mergeCell ref="GA47:GE47"/>
    <mergeCell ref="GF47:GK47"/>
    <mergeCell ref="GL47:GS47"/>
    <mergeCell ref="DU47:DY47"/>
    <mergeCell ref="DZ47:EF47"/>
    <mergeCell ref="EG47:EM47"/>
    <mergeCell ref="EN47:ET47"/>
    <mergeCell ref="EU47:FB47"/>
    <mergeCell ref="FC47:FG47"/>
    <mergeCell ref="CJ47:CN47"/>
    <mergeCell ref="CO47:CS47"/>
    <mergeCell ref="CT47:CZ47"/>
    <mergeCell ref="DA47:DF47"/>
    <mergeCell ref="DG47:DM47"/>
    <mergeCell ref="DN47:DT47"/>
    <mergeCell ref="FH47:FN47"/>
    <mergeCell ref="FO47:FU47"/>
    <mergeCell ref="FH45:FN45"/>
    <mergeCell ref="FO45:FU45"/>
    <mergeCell ref="FV45:FZ45"/>
    <mergeCell ref="AS45:AX45"/>
    <mergeCell ref="AB45:AF45"/>
    <mergeCell ref="AG45:AK45"/>
    <mergeCell ref="AL45:AR45"/>
    <mergeCell ref="FH46:FN46"/>
    <mergeCell ref="FO46:FU46"/>
    <mergeCell ref="FV46:FZ46"/>
    <mergeCell ref="GA45:GE45"/>
    <mergeCell ref="GF45:GK45"/>
    <mergeCell ref="GL45:GS45"/>
    <mergeCell ref="DU45:DY45"/>
    <mergeCell ref="DZ45:EF45"/>
    <mergeCell ref="EG45:EM45"/>
    <mergeCell ref="EN45:ET45"/>
    <mergeCell ref="EU45:FB45"/>
    <mergeCell ref="FC45:FG45"/>
    <mergeCell ref="CJ45:CN45"/>
    <mergeCell ref="CO45:CS45"/>
    <mergeCell ref="CT45:CZ45"/>
    <mergeCell ref="DA45:DF45"/>
    <mergeCell ref="DG45:DM45"/>
    <mergeCell ref="DN45:DT45"/>
    <mergeCell ref="AY45:BE45"/>
    <mergeCell ref="BF45:BJ45"/>
    <mergeCell ref="BK45:BO45"/>
    <mergeCell ref="BP45:BV45"/>
    <mergeCell ref="BW45:CB45"/>
    <mergeCell ref="CC45:CI45"/>
    <mergeCell ref="GL46:GS46"/>
    <mergeCell ref="FH44:FN44"/>
    <mergeCell ref="FO44:FU44"/>
    <mergeCell ref="FV44:FZ44"/>
    <mergeCell ref="GA44:GE44"/>
    <mergeCell ref="GF44:GK44"/>
    <mergeCell ref="GL44:GS44"/>
    <mergeCell ref="DU44:DY44"/>
    <mergeCell ref="DZ44:EF44"/>
    <mergeCell ref="EG44:EM44"/>
    <mergeCell ref="EN44:ET44"/>
    <mergeCell ref="EU44:FB44"/>
    <mergeCell ref="FC44:FG44"/>
    <mergeCell ref="CJ44:CN44"/>
    <mergeCell ref="CO44:CS44"/>
    <mergeCell ref="CT44:CZ44"/>
    <mergeCell ref="DA44:DF44"/>
    <mergeCell ref="DG44:DM44"/>
    <mergeCell ref="DN44:DT44"/>
    <mergeCell ref="AY44:BE44"/>
    <mergeCell ref="BF44:BJ44"/>
    <mergeCell ref="BK44:BO44"/>
    <mergeCell ref="BP44:BV44"/>
    <mergeCell ref="BW44:CB44"/>
    <mergeCell ref="CC44:CI44"/>
    <mergeCell ref="AS44:AX44"/>
    <mergeCell ref="FO43:FU43"/>
    <mergeCell ref="FV43:FZ43"/>
    <mergeCell ref="GA43:GE43"/>
    <mergeCell ref="GF43:GK43"/>
    <mergeCell ref="GL43:GS43"/>
    <mergeCell ref="AB44:AF44"/>
    <mergeCell ref="AG44:AK44"/>
    <mergeCell ref="AL44:AR44"/>
    <mergeCell ref="DZ43:EF43"/>
    <mergeCell ref="EG43:EM43"/>
    <mergeCell ref="EN43:ET43"/>
    <mergeCell ref="EU43:FB43"/>
    <mergeCell ref="FC43:FG43"/>
    <mergeCell ref="FH43:FN43"/>
    <mergeCell ref="CO43:CS43"/>
    <mergeCell ref="CT43:CZ43"/>
    <mergeCell ref="DA43:DF43"/>
    <mergeCell ref="DG43:DM43"/>
    <mergeCell ref="DN43:DT43"/>
    <mergeCell ref="DU43:DY43"/>
    <mergeCell ref="BF43:BJ43"/>
    <mergeCell ref="BK43:BO43"/>
    <mergeCell ref="BP43:BV43"/>
    <mergeCell ref="BW43:CB43"/>
    <mergeCell ref="CC43:CI43"/>
    <mergeCell ref="CJ43:CN43"/>
    <mergeCell ref="AY43:BE43"/>
    <mergeCell ref="GA42:GE42"/>
    <mergeCell ref="GF42:GK42"/>
    <mergeCell ref="GL42:GS42"/>
    <mergeCell ref="AB43:AF43"/>
    <mergeCell ref="AG43:AK43"/>
    <mergeCell ref="AL43:AR43"/>
    <mergeCell ref="AS43:AX43"/>
    <mergeCell ref="EN42:ET42"/>
    <mergeCell ref="EU42:FB42"/>
    <mergeCell ref="FC42:FG42"/>
    <mergeCell ref="FH42:FN42"/>
    <mergeCell ref="FO42:FU42"/>
    <mergeCell ref="FV42:FZ42"/>
    <mergeCell ref="DA42:DF42"/>
    <mergeCell ref="DG42:DM42"/>
    <mergeCell ref="DN42:DT42"/>
    <mergeCell ref="DU42:DY42"/>
    <mergeCell ref="DZ42:EF42"/>
    <mergeCell ref="EG42:EM42"/>
    <mergeCell ref="BP42:BV42"/>
    <mergeCell ref="BW42:CB42"/>
    <mergeCell ref="CC42:CI42"/>
    <mergeCell ref="CJ42:CN42"/>
    <mergeCell ref="CO42:CS42"/>
    <mergeCell ref="CT42:CZ42"/>
    <mergeCell ref="AY42:BE42"/>
    <mergeCell ref="BF42:BJ42"/>
    <mergeCell ref="BK42:BO42"/>
    <mergeCell ref="GL41:GS41"/>
    <mergeCell ref="AB42:AF42"/>
    <mergeCell ref="AG42:AK42"/>
    <mergeCell ref="AL42:AR42"/>
    <mergeCell ref="AS42:AX42"/>
    <mergeCell ref="FC41:FG41"/>
    <mergeCell ref="FH41:FN41"/>
    <mergeCell ref="FO41:FU41"/>
    <mergeCell ref="FV41:FZ41"/>
    <mergeCell ref="GA41:GE41"/>
    <mergeCell ref="GF41:GK41"/>
    <mergeCell ref="DN41:DT41"/>
    <mergeCell ref="DU41:DY41"/>
    <mergeCell ref="DZ41:EF41"/>
    <mergeCell ref="EG41:EM41"/>
    <mergeCell ref="EN41:ET41"/>
    <mergeCell ref="EU41:FB41"/>
    <mergeCell ref="CC41:CI41"/>
    <mergeCell ref="CJ41:CN41"/>
    <mergeCell ref="CO41:CS41"/>
    <mergeCell ref="CT41:CZ41"/>
    <mergeCell ref="DA41:DF41"/>
    <mergeCell ref="DG41:DM41"/>
    <mergeCell ref="AY41:BE41"/>
    <mergeCell ref="BF41:BJ41"/>
    <mergeCell ref="BK41:BO41"/>
    <mergeCell ref="BP41:BV41"/>
    <mergeCell ref="BW41:CB41"/>
    <mergeCell ref="AL41:AR41"/>
    <mergeCell ref="AS41:AX41"/>
    <mergeCell ref="AB41:AF41"/>
    <mergeCell ref="AG41:AK41"/>
    <mergeCell ref="DZ38:EF38"/>
    <mergeCell ref="EG38:EM38"/>
    <mergeCell ref="EN38:ET38"/>
    <mergeCell ref="EU38:FB38"/>
    <mergeCell ref="FC38:FG38"/>
    <mergeCell ref="FH38:FN38"/>
    <mergeCell ref="CO38:CS38"/>
    <mergeCell ref="CT38:CZ38"/>
    <mergeCell ref="DA38:DF38"/>
    <mergeCell ref="DG38:DM38"/>
    <mergeCell ref="DN38:DT38"/>
    <mergeCell ref="DU38:DY38"/>
    <mergeCell ref="BF38:BJ38"/>
    <mergeCell ref="BK38:BO38"/>
    <mergeCell ref="BP38:BV38"/>
    <mergeCell ref="BW38:CB38"/>
    <mergeCell ref="CC38:CI38"/>
    <mergeCell ref="CJ38:CN38"/>
    <mergeCell ref="AY38:BE38"/>
    <mergeCell ref="GL37:GS37"/>
    <mergeCell ref="AB38:AF38"/>
    <mergeCell ref="AG38:AK38"/>
    <mergeCell ref="AL38:AR38"/>
    <mergeCell ref="AS38:AX38"/>
    <mergeCell ref="EN37:ET37"/>
    <mergeCell ref="EU37:FB37"/>
    <mergeCell ref="FC37:FG37"/>
    <mergeCell ref="FH37:FN37"/>
    <mergeCell ref="FO37:FU37"/>
    <mergeCell ref="FV37:FZ37"/>
    <mergeCell ref="DA37:DF37"/>
    <mergeCell ref="DG37:DM37"/>
    <mergeCell ref="DN37:DT37"/>
    <mergeCell ref="DU37:DY37"/>
    <mergeCell ref="DZ37:EF37"/>
    <mergeCell ref="EG37:EM37"/>
    <mergeCell ref="BP37:BV37"/>
    <mergeCell ref="BW37:CB37"/>
    <mergeCell ref="CC37:CI37"/>
    <mergeCell ref="CJ37:CN37"/>
    <mergeCell ref="CO37:CS37"/>
    <mergeCell ref="CT37:CZ37"/>
    <mergeCell ref="AY37:BE37"/>
    <mergeCell ref="BF37:BJ37"/>
    <mergeCell ref="BK37:BO37"/>
    <mergeCell ref="FO38:FU38"/>
    <mergeCell ref="FV38:FZ38"/>
    <mergeCell ref="GA38:GE38"/>
    <mergeCell ref="GF38:GK38"/>
    <mergeCell ref="GL38:GS38"/>
    <mergeCell ref="GL36:GS36"/>
    <mergeCell ref="AB37:AF37"/>
    <mergeCell ref="AG37:AK37"/>
    <mergeCell ref="AL37:AR37"/>
    <mergeCell ref="AS37:AX37"/>
    <mergeCell ref="FC36:FG36"/>
    <mergeCell ref="FH36:FN36"/>
    <mergeCell ref="FO36:FU36"/>
    <mergeCell ref="FV36:FZ36"/>
    <mergeCell ref="GA36:GE36"/>
    <mergeCell ref="GF36:GK36"/>
    <mergeCell ref="DN36:DT36"/>
    <mergeCell ref="DU36:DY36"/>
    <mergeCell ref="DZ36:EF36"/>
    <mergeCell ref="EG36:EM36"/>
    <mergeCell ref="EN36:ET36"/>
    <mergeCell ref="EU36:FB36"/>
    <mergeCell ref="CC36:CI36"/>
    <mergeCell ref="CJ36:CN36"/>
    <mergeCell ref="CO36:CS36"/>
    <mergeCell ref="CT36:CZ36"/>
    <mergeCell ref="DA36:DF36"/>
    <mergeCell ref="DG36:DM36"/>
    <mergeCell ref="AY36:BE36"/>
    <mergeCell ref="BF36:BJ36"/>
    <mergeCell ref="BK36:BO36"/>
    <mergeCell ref="BP36:BV36"/>
    <mergeCell ref="BW36:CB36"/>
    <mergeCell ref="AL36:AR36"/>
    <mergeCell ref="AS36:AX36"/>
    <mergeCell ref="GA37:GE37"/>
    <mergeCell ref="GF37:GK37"/>
    <mergeCell ref="AB36:AF36"/>
    <mergeCell ref="AG36:AK36"/>
    <mergeCell ref="DZ35:EF35"/>
    <mergeCell ref="EG35:EM35"/>
    <mergeCell ref="EN35:ET35"/>
    <mergeCell ref="EU35:FB35"/>
    <mergeCell ref="FC35:FG35"/>
    <mergeCell ref="FH35:FN35"/>
    <mergeCell ref="CO35:CS35"/>
    <mergeCell ref="CT35:CZ35"/>
    <mergeCell ref="DA35:DF35"/>
    <mergeCell ref="DG35:DM35"/>
    <mergeCell ref="DN35:DT35"/>
    <mergeCell ref="DU35:DY35"/>
    <mergeCell ref="BF35:BJ35"/>
    <mergeCell ref="BK35:BO35"/>
    <mergeCell ref="BP35:BV35"/>
    <mergeCell ref="BW35:CB35"/>
    <mergeCell ref="CC35:CI35"/>
    <mergeCell ref="CJ35:CN35"/>
    <mergeCell ref="AY35:BE35"/>
    <mergeCell ref="GL34:GS34"/>
    <mergeCell ref="AB35:AF35"/>
    <mergeCell ref="AG35:AK35"/>
    <mergeCell ref="AL35:AR35"/>
    <mergeCell ref="AS35:AX35"/>
    <mergeCell ref="EN34:ET34"/>
    <mergeCell ref="EU34:FB34"/>
    <mergeCell ref="FC34:FG34"/>
    <mergeCell ref="FH34:FN34"/>
    <mergeCell ref="FO34:FU34"/>
    <mergeCell ref="FV34:FZ34"/>
    <mergeCell ref="DA34:DF34"/>
    <mergeCell ref="DG34:DM34"/>
    <mergeCell ref="DN34:DT34"/>
    <mergeCell ref="DU34:DY34"/>
    <mergeCell ref="DZ34:EF34"/>
    <mergeCell ref="EG34:EM34"/>
    <mergeCell ref="BP34:BV34"/>
    <mergeCell ref="BW34:CB34"/>
    <mergeCell ref="CC34:CI34"/>
    <mergeCell ref="CJ34:CN34"/>
    <mergeCell ref="CO34:CS34"/>
    <mergeCell ref="CT34:CZ34"/>
    <mergeCell ref="AY34:BE34"/>
    <mergeCell ref="BF34:BJ34"/>
    <mergeCell ref="BK34:BO34"/>
    <mergeCell ref="FO35:FU35"/>
    <mergeCell ref="FV35:FZ35"/>
    <mergeCell ref="GA35:GE35"/>
    <mergeCell ref="GF35:GK35"/>
    <mergeCell ref="GL35:GS35"/>
    <mergeCell ref="GL33:GS33"/>
    <mergeCell ref="AB34:AF34"/>
    <mergeCell ref="AG34:AK34"/>
    <mergeCell ref="AL34:AR34"/>
    <mergeCell ref="AS34:AX34"/>
    <mergeCell ref="FC33:FG33"/>
    <mergeCell ref="FH33:FN33"/>
    <mergeCell ref="FO33:FU33"/>
    <mergeCell ref="FV33:FZ33"/>
    <mergeCell ref="GA33:GE33"/>
    <mergeCell ref="GF33:GK33"/>
    <mergeCell ref="DN33:DT33"/>
    <mergeCell ref="DU33:DY33"/>
    <mergeCell ref="DZ33:EF33"/>
    <mergeCell ref="EG33:EM33"/>
    <mergeCell ref="EN33:ET33"/>
    <mergeCell ref="EU33:FB33"/>
    <mergeCell ref="CC33:CI33"/>
    <mergeCell ref="CJ33:CN33"/>
    <mergeCell ref="CO33:CS33"/>
    <mergeCell ref="CT33:CZ33"/>
    <mergeCell ref="DA33:DF33"/>
    <mergeCell ref="DG33:DM33"/>
    <mergeCell ref="AY33:BE33"/>
    <mergeCell ref="BF33:BJ33"/>
    <mergeCell ref="BK33:BO33"/>
    <mergeCell ref="BP33:BV33"/>
    <mergeCell ref="BW33:CB33"/>
    <mergeCell ref="AL33:AR33"/>
    <mergeCell ref="AS33:AX33"/>
    <mergeCell ref="GA34:GE34"/>
    <mergeCell ref="GF34:GK34"/>
    <mergeCell ref="AB33:AF33"/>
    <mergeCell ref="AG33:AK33"/>
    <mergeCell ref="DZ32:EF32"/>
    <mergeCell ref="EG32:EM32"/>
    <mergeCell ref="EN32:ET32"/>
    <mergeCell ref="EU32:FB32"/>
    <mergeCell ref="FC32:FG32"/>
    <mergeCell ref="FH32:FN32"/>
    <mergeCell ref="CO32:CS32"/>
    <mergeCell ref="CT32:CZ32"/>
    <mergeCell ref="DA32:DF32"/>
    <mergeCell ref="DG32:DM32"/>
    <mergeCell ref="DN32:DT32"/>
    <mergeCell ref="DU32:DY32"/>
    <mergeCell ref="BF32:BJ32"/>
    <mergeCell ref="BK32:BO32"/>
    <mergeCell ref="BP32:BV32"/>
    <mergeCell ref="BW32:CB32"/>
    <mergeCell ref="CC32:CI32"/>
    <mergeCell ref="CJ32:CN32"/>
    <mergeCell ref="AY32:BE32"/>
    <mergeCell ref="GL31:GS31"/>
    <mergeCell ref="AB32:AF32"/>
    <mergeCell ref="AG32:AK32"/>
    <mergeCell ref="AL32:AR32"/>
    <mergeCell ref="AS32:AX32"/>
    <mergeCell ref="EN31:ET31"/>
    <mergeCell ref="EU31:FB31"/>
    <mergeCell ref="FC31:FG31"/>
    <mergeCell ref="FH31:FN31"/>
    <mergeCell ref="FO31:FU31"/>
    <mergeCell ref="FV31:FZ31"/>
    <mergeCell ref="DA31:DF31"/>
    <mergeCell ref="DG31:DM31"/>
    <mergeCell ref="DN31:DT31"/>
    <mergeCell ref="DZ31:EF31"/>
    <mergeCell ref="EG31:EM31"/>
    <mergeCell ref="BP31:BV31"/>
    <mergeCell ref="BW31:CB31"/>
    <mergeCell ref="CC31:CI31"/>
    <mergeCell ref="CJ31:CN31"/>
    <mergeCell ref="CO31:CS31"/>
    <mergeCell ref="CT31:CZ31"/>
    <mergeCell ref="AY31:BE31"/>
    <mergeCell ref="BF31:BJ31"/>
    <mergeCell ref="BK31:BO31"/>
    <mergeCell ref="FO32:FU32"/>
    <mergeCell ref="FV32:FZ32"/>
    <mergeCell ref="GA32:GE32"/>
    <mergeCell ref="GF32:GK32"/>
    <mergeCell ref="GL32:GS32"/>
    <mergeCell ref="DU31:DY31"/>
    <mergeCell ref="GL29:GS29"/>
    <mergeCell ref="AB31:AF31"/>
    <mergeCell ref="AG31:AK31"/>
    <mergeCell ref="AL31:AR31"/>
    <mergeCell ref="AS31:AX31"/>
    <mergeCell ref="FC29:FG29"/>
    <mergeCell ref="FH29:FN29"/>
    <mergeCell ref="FO29:FU29"/>
    <mergeCell ref="FV29:FZ29"/>
    <mergeCell ref="GA29:GE29"/>
    <mergeCell ref="GF29:GK29"/>
    <mergeCell ref="DN29:DT29"/>
    <mergeCell ref="DU29:DY29"/>
    <mergeCell ref="DZ29:EF29"/>
    <mergeCell ref="EG29:EM29"/>
    <mergeCell ref="EN29:ET29"/>
    <mergeCell ref="EU29:FB29"/>
    <mergeCell ref="CC29:CI29"/>
    <mergeCell ref="CJ29:CN29"/>
    <mergeCell ref="CO29:CS29"/>
    <mergeCell ref="CT29:CZ29"/>
    <mergeCell ref="DA29:DF29"/>
    <mergeCell ref="DG29:DM29"/>
    <mergeCell ref="AY29:BE29"/>
    <mergeCell ref="BF29:BJ29"/>
    <mergeCell ref="BK29:BO29"/>
    <mergeCell ref="BP29:BV29"/>
    <mergeCell ref="BW29:CB29"/>
    <mergeCell ref="AL29:AR29"/>
    <mergeCell ref="AS29:AX29"/>
    <mergeCell ref="GA31:GE31"/>
    <mergeCell ref="GF31:GK31"/>
    <mergeCell ref="AB29:AF29"/>
    <mergeCell ref="AG29:AK29"/>
    <mergeCell ref="DZ28:EF28"/>
    <mergeCell ref="EG28:EM28"/>
    <mergeCell ref="EN28:ET28"/>
    <mergeCell ref="EU28:FB28"/>
    <mergeCell ref="FC28:FG28"/>
    <mergeCell ref="FH28:FN28"/>
    <mergeCell ref="CO28:CS28"/>
    <mergeCell ref="CT28:CZ28"/>
    <mergeCell ref="DA28:DF28"/>
    <mergeCell ref="DG28:DM28"/>
    <mergeCell ref="DN28:DT28"/>
    <mergeCell ref="DU28:DY28"/>
    <mergeCell ref="BF28:BJ28"/>
    <mergeCell ref="BK28:BO28"/>
    <mergeCell ref="BP28:BV28"/>
    <mergeCell ref="BW28:CB28"/>
    <mergeCell ref="CC28:CI28"/>
    <mergeCell ref="CJ28:CN28"/>
    <mergeCell ref="AY28:BE28"/>
    <mergeCell ref="GL27:GS27"/>
    <mergeCell ref="AB28:AF28"/>
    <mergeCell ref="AG28:AK28"/>
    <mergeCell ref="AL28:AR28"/>
    <mergeCell ref="AS28:AX28"/>
    <mergeCell ref="EN27:ET27"/>
    <mergeCell ref="EU27:FB27"/>
    <mergeCell ref="FC27:FG27"/>
    <mergeCell ref="FH27:FN27"/>
    <mergeCell ref="FO27:FU27"/>
    <mergeCell ref="FV27:FZ27"/>
    <mergeCell ref="DA27:DF27"/>
    <mergeCell ref="DG27:DM27"/>
    <mergeCell ref="DN27:DT27"/>
    <mergeCell ref="DU27:DY27"/>
    <mergeCell ref="DZ27:EF27"/>
    <mergeCell ref="EG27:EM27"/>
    <mergeCell ref="BP27:BV27"/>
    <mergeCell ref="BW27:CB27"/>
    <mergeCell ref="CC27:CI27"/>
    <mergeCell ref="CJ27:CN27"/>
    <mergeCell ref="CO27:CS27"/>
    <mergeCell ref="CT27:CZ27"/>
    <mergeCell ref="AY27:BE27"/>
    <mergeCell ref="BF27:BJ27"/>
    <mergeCell ref="BK27:BO27"/>
    <mergeCell ref="FO28:FU28"/>
    <mergeCell ref="FV28:FZ28"/>
    <mergeCell ref="GA28:GE28"/>
    <mergeCell ref="GF28:GK28"/>
    <mergeCell ref="GL28:GS28"/>
    <mergeCell ref="GL26:GS26"/>
    <mergeCell ref="AB27:AF27"/>
    <mergeCell ref="AG27:AK27"/>
    <mergeCell ref="AL27:AR27"/>
    <mergeCell ref="AS27:AX27"/>
    <mergeCell ref="FC26:FG26"/>
    <mergeCell ref="FH26:FN26"/>
    <mergeCell ref="FO26:FU26"/>
    <mergeCell ref="FV26:FZ26"/>
    <mergeCell ref="GA26:GE26"/>
    <mergeCell ref="GF26:GK26"/>
    <mergeCell ref="DN26:DT26"/>
    <mergeCell ref="DU26:DY26"/>
    <mergeCell ref="DZ26:EF26"/>
    <mergeCell ref="EG26:EM26"/>
    <mergeCell ref="EN26:ET26"/>
    <mergeCell ref="EU26:FB26"/>
    <mergeCell ref="CC26:CI26"/>
    <mergeCell ref="CJ26:CN26"/>
    <mergeCell ref="CO26:CS26"/>
    <mergeCell ref="CT26:CZ26"/>
    <mergeCell ref="DA26:DF26"/>
    <mergeCell ref="DG26:DM26"/>
    <mergeCell ref="AY26:BE26"/>
    <mergeCell ref="BF26:BJ26"/>
    <mergeCell ref="BK26:BO26"/>
    <mergeCell ref="BP26:BV26"/>
    <mergeCell ref="BW26:CB26"/>
    <mergeCell ref="AL26:AR26"/>
    <mergeCell ref="AS26:AX26"/>
    <mergeCell ref="GA27:GE27"/>
    <mergeCell ref="GF27:GK27"/>
    <mergeCell ref="AB26:AF26"/>
    <mergeCell ref="AG26:AK26"/>
    <mergeCell ref="DZ25:EF25"/>
    <mergeCell ref="EG25:EM25"/>
    <mergeCell ref="EN25:ET25"/>
    <mergeCell ref="EU25:FB25"/>
    <mergeCell ref="FC25:FG25"/>
    <mergeCell ref="FH25:FN25"/>
    <mergeCell ref="CO25:CS25"/>
    <mergeCell ref="CT25:CZ25"/>
    <mergeCell ref="DA25:DF25"/>
    <mergeCell ref="DG25:DM25"/>
    <mergeCell ref="DN25:DT25"/>
    <mergeCell ref="DU25:DY25"/>
    <mergeCell ref="BF25:BJ25"/>
    <mergeCell ref="BK25:BO25"/>
    <mergeCell ref="BP25:BV25"/>
    <mergeCell ref="BW25:CB25"/>
    <mergeCell ref="CC25:CI25"/>
    <mergeCell ref="CJ25:CN25"/>
    <mergeCell ref="AY25:BE25"/>
    <mergeCell ref="GL24:GS24"/>
    <mergeCell ref="AB25:AF25"/>
    <mergeCell ref="AG25:AK25"/>
    <mergeCell ref="AL25:AR25"/>
    <mergeCell ref="AS25:AX25"/>
    <mergeCell ref="EN24:ET24"/>
    <mergeCell ref="EU24:FB24"/>
    <mergeCell ref="FC24:FG24"/>
    <mergeCell ref="FH24:FN24"/>
    <mergeCell ref="FO24:FU24"/>
    <mergeCell ref="FV24:FZ24"/>
    <mergeCell ref="DA24:DF24"/>
    <mergeCell ref="DG24:DM24"/>
    <mergeCell ref="DN24:DT24"/>
    <mergeCell ref="DU24:DY24"/>
    <mergeCell ref="DZ24:EF24"/>
    <mergeCell ref="EG24:EM24"/>
    <mergeCell ref="BP24:BV24"/>
    <mergeCell ref="BW24:CB24"/>
    <mergeCell ref="CC24:CI24"/>
    <mergeCell ref="CJ24:CN24"/>
    <mergeCell ref="CO24:CS24"/>
    <mergeCell ref="CT24:CZ24"/>
    <mergeCell ref="AY24:BE24"/>
    <mergeCell ref="BF24:BJ24"/>
    <mergeCell ref="BK24:BO24"/>
    <mergeCell ref="FO25:FU25"/>
    <mergeCell ref="FV25:FZ25"/>
    <mergeCell ref="GA25:GE25"/>
    <mergeCell ref="GF25:GK25"/>
    <mergeCell ref="GL25:GS25"/>
    <mergeCell ref="GL23:GS23"/>
    <mergeCell ref="AB24:AF24"/>
    <mergeCell ref="AG24:AK24"/>
    <mergeCell ref="AL24:AR24"/>
    <mergeCell ref="AS24:AX24"/>
    <mergeCell ref="FC23:FG23"/>
    <mergeCell ref="FH23:FN23"/>
    <mergeCell ref="FO23:FU23"/>
    <mergeCell ref="FV23:FZ23"/>
    <mergeCell ref="GA23:GE23"/>
    <mergeCell ref="GF23:GK23"/>
    <mergeCell ref="DN23:DT23"/>
    <mergeCell ref="DU23:DY23"/>
    <mergeCell ref="DZ23:EF23"/>
    <mergeCell ref="EG23:EM23"/>
    <mergeCell ref="EN23:ET23"/>
    <mergeCell ref="EU23:FB23"/>
    <mergeCell ref="CC23:CI23"/>
    <mergeCell ref="CJ23:CN23"/>
    <mergeCell ref="CO23:CS23"/>
    <mergeCell ref="CT23:CZ23"/>
    <mergeCell ref="DA23:DF23"/>
    <mergeCell ref="DG23:DM23"/>
    <mergeCell ref="AY23:BE23"/>
    <mergeCell ref="BF23:BJ23"/>
    <mergeCell ref="BK23:BO23"/>
    <mergeCell ref="BP23:BV23"/>
    <mergeCell ref="BW23:CB23"/>
    <mergeCell ref="AL23:AR23"/>
    <mergeCell ref="AS23:AX23"/>
    <mergeCell ref="GA24:GE24"/>
    <mergeCell ref="GF24:GK24"/>
    <mergeCell ref="AB23:AF23"/>
    <mergeCell ref="AG23:AK23"/>
    <mergeCell ref="DZ22:EF22"/>
    <mergeCell ref="EG22:EM22"/>
    <mergeCell ref="EN22:ET22"/>
    <mergeCell ref="EU22:FB22"/>
    <mergeCell ref="FC22:FG22"/>
    <mergeCell ref="FH22:FN22"/>
    <mergeCell ref="CO22:CS22"/>
    <mergeCell ref="CT22:CZ22"/>
    <mergeCell ref="DA22:DF22"/>
    <mergeCell ref="DG22:DM22"/>
    <mergeCell ref="DN22:DT22"/>
    <mergeCell ref="DU22:DY22"/>
    <mergeCell ref="BF22:BJ22"/>
    <mergeCell ref="BK22:BO22"/>
    <mergeCell ref="BP22:BV22"/>
    <mergeCell ref="BW22:CB22"/>
    <mergeCell ref="CC22:CI22"/>
    <mergeCell ref="CJ22:CN22"/>
    <mergeCell ref="AY22:BE22"/>
    <mergeCell ref="GL21:GS21"/>
    <mergeCell ref="AB22:AF22"/>
    <mergeCell ref="AG22:AK22"/>
    <mergeCell ref="AL22:AR22"/>
    <mergeCell ref="AS22:AX22"/>
    <mergeCell ref="EN21:ET21"/>
    <mergeCell ref="EU21:FB21"/>
    <mergeCell ref="FC21:FG21"/>
    <mergeCell ref="FH21:FN21"/>
    <mergeCell ref="FO21:FU21"/>
    <mergeCell ref="FV21:FZ21"/>
    <mergeCell ref="DA21:DF21"/>
    <mergeCell ref="DG21:DM21"/>
    <mergeCell ref="DN21:DT21"/>
    <mergeCell ref="DU21:DY21"/>
    <mergeCell ref="DZ21:EF21"/>
    <mergeCell ref="EG21:EM21"/>
    <mergeCell ref="BP21:BV21"/>
    <mergeCell ref="BW21:CB21"/>
    <mergeCell ref="CC21:CI21"/>
    <mergeCell ref="CJ21:CN21"/>
    <mergeCell ref="CO21:CS21"/>
    <mergeCell ref="CT21:CZ21"/>
    <mergeCell ref="AY21:BE21"/>
    <mergeCell ref="BF21:BJ21"/>
    <mergeCell ref="BK21:BO21"/>
    <mergeCell ref="FO22:FU22"/>
    <mergeCell ref="FV22:FZ22"/>
    <mergeCell ref="GA22:GE22"/>
    <mergeCell ref="GF22:GK22"/>
    <mergeCell ref="GL22:GS22"/>
    <mergeCell ref="GL20:GS20"/>
    <mergeCell ref="AB21:AF21"/>
    <mergeCell ref="AG21:AK21"/>
    <mergeCell ref="AL21:AR21"/>
    <mergeCell ref="AS21:AX21"/>
    <mergeCell ref="FC20:FG20"/>
    <mergeCell ref="FH20:FN20"/>
    <mergeCell ref="FO20:FU20"/>
    <mergeCell ref="FV20:FZ20"/>
    <mergeCell ref="GA20:GE20"/>
    <mergeCell ref="GF20:GK20"/>
    <mergeCell ref="DN20:DT20"/>
    <mergeCell ref="DU20:DY20"/>
    <mergeCell ref="DZ20:EF20"/>
    <mergeCell ref="EG20:EM20"/>
    <mergeCell ref="EN20:ET20"/>
    <mergeCell ref="EU20:FB20"/>
    <mergeCell ref="CC20:CI20"/>
    <mergeCell ref="CJ20:CN20"/>
    <mergeCell ref="CO20:CS20"/>
    <mergeCell ref="CT20:CZ20"/>
    <mergeCell ref="DA20:DF20"/>
    <mergeCell ref="DG20:DM20"/>
    <mergeCell ref="AY20:BE20"/>
    <mergeCell ref="BF20:BJ20"/>
    <mergeCell ref="BK20:BO20"/>
    <mergeCell ref="BP20:BV20"/>
    <mergeCell ref="BW20:CB20"/>
    <mergeCell ref="AL20:AR20"/>
    <mergeCell ref="AS20:AX20"/>
    <mergeCell ref="GA21:GE21"/>
    <mergeCell ref="GF21:GK21"/>
    <mergeCell ref="AB20:AF20"/>
    <mergeCell ref="AG20:AK20"/>
    <mergeCell ref="DZ19:EF19"/>
    <mergeCell ref="EG19:EM19"/>
    <mergeCell ref="EN19:ET19"/>
    <mergeCell ref="EU19:FB19"/>
    <mergeCell ref="FC19:FG19"/>
    <mergeCell ref="FH19:FN19"/>
    <mergeCell ref="CO19:CS19"/>
    <mergeCell ref="CT19:CZ19"/>
    <mergeCell ref="DA19:DF19"/>
    <mergeCell ref="DG19:DM19"/>
    <mergeCell ref="DN19:DT19"/>
    <mergeCell ref="DU19:DY19"/>
    <mergeCell ref="BF19:BJ19"/>
    <mergeCell ref="BK19:BO19"/>
    <mergeCell ref="BP19:BV19"/>
    <mergeCell ref="BW19:CB19"/>
    <mergeCell ref="CC19:CI19"/>
    <mergeCell ref="CJ19:CN19"/>
    <mergeCell ref="AY19:BE19"/>
    <mergeCell ref="GL18:GS18"/>
    <mergeCell ref="AB19:AF19"/>
    <mergeCell ref="AG19:AK19"/>
    <mergeCell ref="AL19:AR19"/>
    <mergeCell ref="AS19:AX19"/>
    <mergeCell ref="EN18:ET18"/>
    <mergeCell ref="EU18:FB18"/>
    <mergeCell ref="FC18:FG18"/>
    <mergeCell ref="FH18:FN18"/>
    <mergeCell ref="FO18:FU18"/>
    <mergeCell ref="FV18:FZ18"/>
    <mergeCell ref="DA18:DF18"/>
    <mergeCell ref="DG18:DM18"/>
    <mergeCell ref="DN18:DT18"/>
    <mergeCell ref="DU18:DY18"/>
    <mergeCell ref="DZ18:EF18"/>
    <mergeCell ref="EG18:EM18"/>
    <mergeCell ref="BP18:BV18"/>
    <mergeCell ref="BW18:CB18"/>
    <mergeCell ref="CC18:CI18"/>
    <mergeCell ref="CJ18:CN18"/>
    <mergeCell ref="CO18:CS18"/>
    <mergeCell ref="CT18:CZ18"/>
    <mergeCell ref="AY18:BE18"/>
    <mergeCell ref="BF18:BJ18"/>
    <mergeCell ref="BK18:BO18"/>
    <mergeCell ref="FO19:FU19"/>
    <mergeCell ref="FV19:FZ19"/>
    <mergeCell ref="GA19:GE19"/>
    <mergeCell ref="GF19:GK19"/>
    <mergeCell ref="GL19:GS19"/>
    <mergeCell ref="GL17:GS17"/>
    <mergeCell ref="AB18:AF18"/>
    <mergeCell ref="AG18:AK18"/>
    <mergeCell ref="AL18:AR18"/>
    <mergeCell ref="AS18:AX18"/>
    <mergeCell ref="FC17:FG17"/>
    <mergeCell ref="FH17:FN17"/>
    <mergeCell ref="FO17:FU17"/>
    <mergeCell ref="FV17:FZ17"/>
    <mergeCell ref="GA17:GE17"/>
    <mergeCell ref="GF17:GK17"/>
    <mergeCell ref="DN17:DT17"/>
    <mergeCell ref="DU17:DY17"/>
    <mergeCell ref="DZ17:EF17"/>
    <mergeCell ref="EG17:EM17"/>
    <mergeCell ref="EN17:ET17"/>
    <mergeCell ref="EU17:FB17"/>
    <mergeCell ref="CC17:CI17"/>
    <mergeCell ref="CJ17:CN17"/>
    <mergeCell ref="CO17:CS17"/>
    <mergeCell ref="CT17:CZ17"/>
    <mergeCell ref="DA17:DF17"/>
    <mergeCell ref="DG17:DM17"/>
    <mergeCell ref="AY17:BE17"/>
    <mergeCell ref="BF17:BJ17"/>
    <mergeCell ref="BK17:BO17"/>
    <mergeCell ref="BP17:BV17"/>
    <mergeCell ref="BW17:CB17"/>
    <mergeCell ref="AL17:AR17"/>
    <mergeCell ref="AS17:AX17"/>
    <mergeCell ref="GA18:GE18"/>
    <mergeCell ref="GF18:GK18"/>
    <mergeCell ref="AB17:AF17"/>
    <mergeCell ref="AG17:AK17"/>
    <mergeCell ref="DZ16:EF16"/>
    <mergeCell ref="EG16:EM16"/>
    <mergeCell ref="EN16:ET16"/>
    <mergeCell ref="EU16:FB16"/>
    <mergeCell ref="FC16:FG16"/>
    <mergeCell ref="FH16:FN16"/>
    <mergeCell ref="CO16:CS16"/>
    <mergeCell ref="CT16:CZ16"/>
    <mergeCell ref="DA16:DF16"/>
    <mergeCell ref="DG16:DM16"/>
    <mergeCell ref="DN16:DT16"/>
    <mergeCell ref="DU16:DY16"/>
    <mergeCell ref="BF16:BJ16"/>
    <mergeCell ref="BK16:BO16"/>
    <mergeCell ref="BP16:BV16"/>
    <mergeCell ref="BW16:CB16"/>
    <mergeCell ref="CC16:CI16"/>
    <mergeCell ref="CJ16:CN16"/>
    <mergeCell ref="AY16:BE16"/>
    <mergeCell ref="GL15:GS15"/>
    <mergeCell ref="AB16:AF16"/>
    <mergeCell ref="AG16:AK16"/>
    <mergeCell ref="AL16:AR16"/>
    <mergeCell ref="AS16:AX16"/>
    <mergeCell ref="EN15:ET15"/>
    <mergeCell ref="EU15:FB15"/>
    <mergeCell ref="FC15:FG15"/>
    <mergeCell ref="FH15:FN15"/>
    <mergeCell ref="FO15:FU15"/>
    <mergeCell ref="FV15:FZ15"/>
    <mergeCell ref="DA15:DF15"/>
    <mergeCell ref="DG15:DM15"/>
    <mergeCell ref="DN15:DT15"/>
    <mergeCell ref="DU15:DY15"/>
    <mergeCell ref="DZ15:EF15"/>
    <mergeCell ref="EG15:EM15"/>
    <mergeCell ref="BP15:BV15"/>
    <mergeCell ref="BW15:CB15"/>
    <mergeCell ref="CC15:CI15"/>
    <mergeCell ref="CJ15:CN15"/>
    <mergeCell ref="CO15:CS15"/>
    <mergeCell ref="CT15:CZ15"/>
    <mergeCell ref="AY15:BE15"/>
    <mergeCell ref="BF15:BJ15"/>
    <mergeCell ref="BK15:BO15"/>
    <mergeCell ref="FO16:FU16"/>
    <mergeCell ref="FV16:FZ16"/>
    <mergeCell ref="GA16:GE16"/>
    <mergeCell ref="GF16:GK16"/>
    <mergeCell ref="GL16:GS16"/>
    <mergeCell ref="AB15:AF15"/>
    <mergeCell ref="AG15:AK15"/>
    <mergeCell ref="AL15:AR15"/>
    <mergeCell ref="AS15:AX15"/>
    <mergeCell ref="FC14:FG14"/>
    <mergeCell ref="FH14:FN14"/>
    <mergeCell ref="FO14:FU14"/>
    <mergeCell ref="FV14:FZ14"/>
    <mergeCell ref="GA14:GE14"/>
    <mergeCell ref="GF14:GK14"/>
    <mergeCell ref="DN14:DT14"/>
    <mergeCell ref="DU14:DY14"/>
    <mergeCell ref="DZ14:EF14"/>
    <mergeCell ref="EG14:EM14"/>
    <mergeCell ref="EN14:ET14"/>
    <mergeCell ref="EU14:FB14"/>
    <mergeCell ref="CC14:CI14"/>
    <mergeCell ref="CJ14:CN14"/>
    <mergeCell ref="CO14:CS14"/>
    <mergeCell ref="CT14:CZ14"/>
    <mergeCell ref="DA14:DF14"/>
    <mergeCell ref="DG14:DM14"/>
    <mergeCell ref="AY14:BE14"/>
    <mergeCell ref="BF14:BJ14"/>
    <mergeCell ref="BK14:BO14"/>
    <mergeCell ref="BP14:BV14"/>
    <mergeCell ref="BW14:CB14"/>
    <mergeCell ref="AL14:AR14"/>
    <mergeCell ref="AS14:AX14"/>
    <mergeCell ref="GA15:GE15"/>
    <mergeCell ref="GF15:GK15"/>
    <mergeCell ref="GA13:GE13"/>
    <mergeCell ref="GF13:GK13"/>
    <mergeCell ref="GL13:GS13"/>
    <mergeCell ref="AB14:AF14"/>
    <mergeCell ref="AG14:AK14"/>
    <mergeCell ref="DZ13:EF13"/>
    <mergeCell ref="EG13:EM13"/>
    <mergeCell ref="EN13:ET13"/>
    <mergeCell ref="EU13:FB13"/>
    <mergeCell ref="FC13:FG13"/>
    <mergeCell ref="FH13:FN13"/>
    <mergeCell ref="CO13:CS13"/>
    <mergeCell ref="CT13:CZ13"/>
    <mergeCell ref="DA13:DF13"/>
    <mergeCell ref="DG13:DM13"/>
    <mergeCell ref="DN13:DT13"/>
    <mergeCell ref="DU13:DY13"/>
    <mergeCell ref="BF13:BJ13"/>
    <mergeCell ref="BK13:BO13"/>
    <mergeCell ref="BP13:BV13"/>
    <mergeCell ref="BW13:CB13"/>
    <mergeCell ref="CC13:CI13"/>
    <mergeCell ref="CJ13:CN13"/>
    <mergeCell ref="AY13:BE13"/>
    <mergeCell ref="GL14:GS14"/>
    <mergeCell ref="AB13:AF13"/>
    <mergeCell ref="AG13:AK13"/>
    <mergeCell ref="AL13:AR13"/>
    <mergeCell ref="AS13:AX13"/>
    <mergeCell ref="FO13:FU13"/>
    <mergeCell ref="EG11:FG11"/>
    <mergeCell ref="EG12:EM12"/>
    <mergeCell ref="EN12:ET12"/>
    <mergeCell ref="EU12:FB12"/>
    <mergeCell ref="FC12:FG12"/>
    <mergeCell ref="FH12:FN12"/>
    <mergeCell ref="FO12:FU12"/>
    <mergeCell ref="CT12:CZ12"/>
    <mergeCell ref="DA12:DF12"/>
    <mergeCell ref="DG12:DM12"/>
    <mergeCell ref="DN12:DT12"/>
    <mergeCell ref="DU12:DY12"/>
    <mergeCell ref="DZ12:EF12"/>
    <mergeCell ref="BK12:BO12"/>
    <mergeCell ref="BP12:BV12"/>
    <mergeCell ref="BW12:CB12"/>
    <mergeCell ref="FV13:FZ13"/>
    <mergeCell ref="FL4:GS4"/>
    <mergeCell ref="FQ7:GS7"/>
    <mergeCell ref="FU1:GS1"/>
    <mergeCell ref="A3:GS3"/>
    <mergeCell ref="FR5:GS5"/>
    <mergeCell ref="FR6:GS6"/>
    <mergeCell ref="FV12:FZ12"/>
    <mergeCell ref="GA12:GE12"/>
    <mergeCell ref="GF12:GK12"/>
    <mergeCell ref="AB12:AF12"/>
    <mergeCell ref="AG12:AK12"/>
    <mergeCell ref="AL12:AR12"/>
    <mergeCell ref="AS12:AX12"/>
    <mergeCell ref="AY12:BE12"/>
    <mergeCell ref="BF12:BJ12"/>
    <mergeCell ref="CC12:CI12"/>
    <mergeCell ref="CJ12:CN12"/>
    <mergeCell ref="CO12:CS12"/>
    <mergeCell ref="FH11:GK11"/>
    <mergeCell ref="GL11:GS12"/>
    <mergeCell ref="D12:H12"/>
    <mergeCell ref="I12:M12"/>
    <mergeCell ref="N12:T12"/>
    <mergeCell ref="U12:Z12"/>
    <mergeCell ref="A10:A11"/>
    <mergeCell ref="B10:B11"/>
    <mergeCell ref="C10:Z11"/>
    <mergeCell ref="AA10:AX11"/>
    <mergeCell ref="AY10:CB11"/>
    <mergeCell ref="CC10:DF11"/>
    <mergeCell ref="DG10:GS10"/>
    <mergeCell ref="DG11:EF11"/>
    <mergeCell ref="DZ30:EF30"/>
    <mergeCell ref="EG30:EM30"/>
    <mergeCell ref="EN30:ET30"/>
    <mergeCell ref="EU30:FB30"/>
    <mergeCell ref="FC30:FG30"/>
    <mergeCell ref="FH30:FN30"/>
    <mergeCell ref="FO30:FU30"/>
    <mergeCell ref="FV30:FZ30"/>
    <mergeCell ref="GA30:GE30"/>
    <mergeCell ref="GF30:GK30"/>
    <mergeCell ref="GL30:GS30"/>
    <mergeCell ref="AB30:AF30"/>
    <mergeCell ref="AG30:AK30"/>
    <mergeCell ref="AL30:AR30"/>
    <mergeCell ref="AS30:AX30"/>
    <mergeCell ref="AY30:BE30"/>
    <mergeCell ref="BF30:BJ30"/>
    <mergeCell ref="BK30:BO30"/>
    <mergeCell ref="BP30:BV30"/>
    <mergeCell ref="BW30:CB30"/>
    <mergeCell ref="CC30:CI30"/>
    <mergeCell ref="CJ30:CN30"/>
    <mergeCell ref="CO30:CS30"/>
    <mergeCell ref="CT30:CZ30"/>
    <mergeCell ref="DA30:DF30"/>
    <mergeCell ref="DG30:DM30"/>
    <mergeCell ref="DN30:DT30"/>
    <mergeCell ref="DU30:DY30"/>
    <mergeCell ref="AB39:AF39"/>
    <mergeCell ref="AG39:AK39"/>
    <mergeCell ref="AL39:AR39"/>
    <mergeCell ref="AS39:AX39"/>
    <mergeCell ref="AY39:BE39"/>
    <mergeCell ref="BF39:BJ39"/>
    <mergeCell ref="BK39:BO39"/>
    <mergeCell ref="BP39:BV39"/>
    <mergeCell ref="BW39:CB39"/>
    <mergeCell ref="CC39:CI39"/>
    <mergeCell ref="CJ39:CN39"/>
    <mergeCell ref="CO39:CS39"/>
    <mergeCell ref="CT39:CZ39"/>
    <mergeCell ref="D40:H40"/>
    <mergeCell ref="I40:M40"/>
    <mergeCell ref="N40:T40"/>
    <mergeCell ref="U40:Z40"/>
    <mergeCell ref="AB40:AF40"/>
    <mergeCell ref="AG40:AK40"/>
    <mergeCell ref="AL40:AR40"/>
    <mergeCell ref="AS40:AX40"/>
    <mergeCell ref="AY40:BE40"/>
    <mergeCell ref="BF40:BJ40"/>
    <mergeCell ref="BK40:BO40"/>
    <mergeCell ref="BP40:BV40"/>
    <mergeCell ref="BW40:CB40"/>
    <mergeCell ref="CC40:CI40"/>
    <mergeCell ref="CJ40:CN40"/>
    <mergeCell ref="CO40:CS40"/>
    <mergeCell ref="CT40:CZ40"/>
    <mergeCell ref="DA40:DF40"/>
    <mergeCell ref="DG40:DM40"/>
    <mergeCell ref="DN40:DT40"/>
    <mergeCell ref="DU40:DY40"/>
    <mergeCell ref="DZ40:EF40"/>
    <mergeCell ref="EG40:EM40"/>
    <mergeCell ref="EN40:ET40"/>
    <mergeCell ref="EU40:FB40"/>
    <mergeCell ref="FC40:FG40"/>
    <mergeCell ref="FH40:FN40"/>
    <mergeCell ref="FO40:FU40"/>
    <mergeCell ref="FV40:FZ40"/>
    <mergeCell ref="GA40:GE40"/>
    <mergeCell ref="GF40:GK40"/>
    <mergeCell ref="GL40:GS40"/>
    <mergeCell ref="DA39:DF39"/>
    <mergeCell ref="DG39:DM39"/>
    <mergeCell ref="DN39:DT39"/>
    <mergeCell ref="DU39:DY39"/>
    <mergeCell ref="DZ39:EF39"/>
    <mergeCell ref="EG39:EM39"/>
    <mergeCell ref="EN39:ET39"/>
    <mergeCell ref="EU39:FB39"/>
    <mergeCell ref="FC39:FG39"/>
    <mergeCell ref="FH39:FN39"/>
    <mergeCell ref="FO39:FU39"/>
    <mergeCell ref="FV39:FZ39"/>
    <mergeCell ref="GA39:GE39"/>
    <mergeCell ref="GF39:GK39"/>
    <mergeCell ref="GL39:GS39"/>
  </mergeCells>
  <pageMargins left="0.59055118110236227" right="0.51181102362204722" top="0.78740157480314965" bottom="0.39370078740157483" header="0.19685039370078741" footer="0.19685039370078741"/>
  <pageSetup paperSize="8" scale="60" fitToHeight="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43"/>
  <sheetViews>
    <sheetView zoomScale="120" zoomScaleNormal="120" zoomScaleSheetLayoutView="100" workbookViewId="0">
      <selection sqref="A1:XFD1048576"/>
    </sheetView>
  </sheetViews>
  <sheetFormatPr defaultColWidth="0.85546875" defaultRowHeight="11.25" x14ac:dyDescent="0.2"/>
  <cols>
    <col min="1" max="41" width="0.85546875" style="28"/>
    <col min="42" max="42" width="1.42578125" style="28" customWidth="1"/>
    <col min="43" max="54" width="0.85546875" style="28"/>
    <col min="55" max="55" width="1.28515625" style="28" customWidth="1"/>
    <col min="56" max="120" width="0.85546875" style="28"/>
    <col min="121" max="121" width="1.5703125" style="28" customWidth="1"/>
    <col min="122" max="16384" width="0.85546875" style="28"/>
  </cols>
  <sheetData>
    <row r="1" spans="1:155" ht="9.9499999999999993" customHeight="1" x14ac:dyDescent="0.2"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 t="s">
        <v>141</v>
      </c>
    </row>
    <row r="2" spans="1:155" ht="9.9499999999999993" customHeight="1" x14ac:dyDescent="0.2"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3" t="s">
        <v>142</v>
      </c>
    </row>
    <row r="3" spans="1:155" ht="9.9499999999999993" customHeight="1" x14ac:dyDescent="0.2"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3" t="s">
        <v>143</v>
      </c>
    </row>
    <row r="4" spans="1:155" s="35" customFormat="1" ht="30.75" customHeight="1" x14ac:dyDescent="0.25">
      <c r="A4" s="114" t="s">
        <v>236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5" ht="36" customHeight="1" x14ac:dyDescent="0.2">
      <c r="DR5" s="137" t="s">
        <v>211</v>
      </c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</row>
    <row r="6" spans="1:155" ht="24.75" customHeight="1" x14ac:dyDescent="0.2">
      <c r="DR6" s="31"/>
      <c r="DS6" s="31"/>
      <c r="DT6" s="31"/>
      <c r="DU6" s="31"/>
      <c r="DV6" s="31"/>
      <c r="DW6" s="32"/>
      <c r="DX6" s="318" t="s">
        <v>212</v>
      </c>
      <c r="DY6" s="318"/>
      <c r="DZ6" s="318"/>
      <c r="EA6" s="318"/>
      <c r="EB6" s="318"/>
      <c r="EC6" s="318"/>
      <c r="ED6" s="318"/>
      <c r="EE6" s="318"/>
      <c r="EF6" s="318"/>
      <c r="EG6" s="318"/>
      <c r="EH6" s="318"/>
      <c r="EI6" s="318"/>
      <c r="EJ6" s="318"/>
      <c r="EK6" s="318"/>
      <c r="EL6" s="318"/>
      <c r="EM6" s="318"/>
      <c r="EN6" s="318"/>
      <c r="EO6" s="318"/>
      <c r="EP6" s="318"/>
      <c r="EQ6" s="318"/>
      <c r="ER6" s="318"/>
      <c r="ES6" s="318"/>
      <c r="ET6" s="318"/>
      <c r="EU6" s="318"/>
      <c r="EV6" s="318"/>
      <c r="EW6" s="318"/>
      <c r="EX6" s="318"/>
      <c r="EY6" s="318"/>
    </row>
    <row r="7" spans="1:155" s="53" customFormat="1" ht="12" x14ac:dyDescent="0.2">
      <c r="DR7" s="54"/>
      <c r="DS7" s="54"/>
      <c r="DT7" s="54"/>
      <c r="DU7" s="54"/>
      <c r="DV7" s="54"/>
      <c r="DW7" s="54"/>
      <c r="DX7" s="319" t="s">
        <v>213</v>
      </c>
      <c r="DY7" s="319"/>
      <c r="DZ7" s="319"/>
      <c r="EA7" s="319"/>
      <c r="EB7" s="319"/>
      <c r="EC7" s="319"/>
      <c r="ED7" s="319"/>
      <c r="EE7" s="319"/>
      <c r="EF7" s="319"/>
      <c r="EG7" s="319"/>
      <c r="EH7" s="319"/>
      <c r="EI7" s="319"/>
      <c r="EJ7" s="319"/>
      <c r="EK7" s="319"/>
      <c r="EL7" s="319"/>
      <c r="EM7" s="319"/>
      <c r="EN7" s="319"/>
      <c r="EO7" s="319"/>
      <c r="EP7" s="319"/>
      <c r="EQ7" s="319"/>
      <c r="ER7" s="319"/>
      <c r="ES7" s="319"/>
      <c r="ET7" s="319"/>
      <c r="EU7" s="319"/>
      <c r="EV7" s="319"/>
      <c r="EW7" s="319"/>
      <c r="EX7" s="319"/>
      <c r="EY7" s="319"/>
    </row>
    <row r="8" spans="1:155" ht="12" x14ac:dyDescent="0.2"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41" t="s">
        <v>118</v>
      </c>
    </row>
    <row r="9" spans="1:155" ht="6" customHeight="1" thickBot="1" x14ac:dyDescent="0.25"/>
    <row r="10" spans="1:155" ht="11.1" customHeight="1" x14ac:dyDescent="0.2">
      <c r="A10" s="338" t="s">
        <v>0</v>
      </c>
      <c r="B10" s="321"/>
      <c r="C10" s="321"/>
      <c r="D10" s="321"/>
      <c r="E10" s="321"/>
      <c r="F10" s="339"/>
      <c r="G10" s="320" t="s">
        <v>144</v>
      </c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39"/>
      <c r="AO10" s="344" t="s">
        <v>3</v>
      </c>
      <c r="AP10" s="345"/>
      <c r="AQ10" s="345"/>
      <c r="AR10" s="345"/>
      <c r="AS10" s="345"/>
      <c r="AT10" s="345"/>
      <c r="AU10" s="345"/>
      <c r="AV10" s="345"/>
      <c r="AW10" s="345"/>
      <c r="AX10" s="345"/>
      <c r="AY10" s="345"/>
      <c r="AZ10" s="345"/>
      <c r="BA10" s="345"/>
      <c r="BB10" s="345"/>
      <c r="BC10" s="345"/>
      <c r="BD10" s="345"/>
      <c r="BE10" s="345"/>
      <c r="BF10" s="345"/>
      <c r="BG10" s="345"/>
      <c r="BH10" s="345"/>
      <c r="BI10" s="345"/>
      <c r="BJ10" s="345"/>
      <c r="BK10" s="345"/>
      <c r="BL10" s="345"/>
      <c r="BM10" s="345"/>
      <c r="BN10" s="345"/>
      <c r="BO10" s="345"/>
      <c r="BP10" s="345"/>
      <c r="BQ10" s="345"/>
      <c r="BR10" s="345"/>
      <c r="BS10" s="345"/>
      <c r="BT10" s="345"/>
      <c r="BU10" s="345"/>
      <c r="BV10" s="345"/>
      <c r="BW10" s="345"/>
      <c r="BX10" s="345"/>
      <c r="BY10" s="345"/>
      <c r="BZ10" s="345"/>
      <c r="CA10" s="345"/>
      <c r="CB10" s="345"/>
      <c r="CC10" s="345"/>
      <c r="CD10" s="345"/>
      <c r="CE10" s="345"/>
      <c r="CF10" s="345"/>
      <c r="CG10" s="345"/>
      <c r="CH10" s="345"/>
      <c r="CI10" s="345"/>
      <c r="CJ10" s="345"/>
      <c r="CK10" s="345"/>
      <c r="CL10" s="345"/>
      <c r="CM10" s="345"/>
      <c r="CN10" s="345"/>
      <c r="CO10" s="345"/>
      <c r="CP10" s="345"/>
      <c r="CQ10" s="345"/>
      <c r="CR10" s="345"/>
      <c r="CS10" s="345"/>
      <c r="CT10" s="345"/>
      <c r="CU10" s="345"/>
      <c r="CV10" s="345"/>
      <c r="CW10" s="345"/>
      <c r="CX10" s="345"/>
      <c r="CY10" s="345"/>
      <c r="CZ10" s="345"/>
      <c r="DA10" s="345"/>
      <c r="DB10" s="345"/>
      <c r="DC10" s="345"/>
      <c r="DD10" s="345"/>
      <c r="DE10" s="345"/>
      <c r="DF10" s="345"/>
      <c r="DG10" s="345"/>
      <c r="DH10" s="345"/>
      <c r="DI10" s="345"/>
      <c r="DJ10" s="345"/>
      <c r="DK10" s="345"/>
      <c r="DL10" s="345"/>
      <c r="DM10" s="345"/>
      <c r="DN10" s="345"/>
      <c r="DO10" s="345"/>
      <c r="DP10" s="345"/>
      <c r="DQ10" s="345"/>
      <c r="DR10" s="345"/>
      <c r="DS10" s="345"/>
      <c r="DT10" s="345"/>
      <c r="DU10" s="345"/>
      <c r="DV10" s="345"/>
      <c r="DW10" s="345"/>
      <c r="DX10" s="345"/>
      <c r="DY10" s="345"/>
      <c r="DZ10" s="346"/>
      <c r="EA10" s="320" t="s">
        <v>8</v>
      </c>
      <c r="EB10" s="321"/>
      <c r="EC10" s="321"/>
      <c r="ED10" s="321"/>
      <c r="EE10" s="321"/>
      <c r="EF10" s="321"/>
      <c r="EG10" s="321"/>
      <c r="EH10" s="321"/>
      <c r="EI10" s="321"/>
      <c r="EJ10" s="321"/>
      <c r="EK10" s="321"/>
      <c r="EL10" s="321"/>
      <c r="EM10" s="321"/>
      <c r="EN10" s="321"/>
      <c r="EO10" s="321"/>
      <c r="EP10" s="321"/>
      <c r="EQ10" s="321"/>
      <c r="ER10" s="321"/>
      <c r="ES10" s="321"/>
      <c r="ET10" s="321"/>
      <c r="EU10" s="321"/>
      <c r="EV10" s="321"/>
      <c r="EW10" s="321"/>
      <c r="EX10" s="321"/>
      <c r="EY10" s="322"/>
    </row>
    <row r="11" spans="1:155" ht="11.1" customHeight="1" x14ac:dyDescent="0.2">
      <c r="A11" s="340"/>
      <c r="B11" s="324"/>
      <c r="C11" s="324"/>
      <c r="D11" s="324"/>
      <c r="E11" s="324"/>
      <c r="F11" s="341"/>
      <c r="G11" s="323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41"/>
      <c r="AO11" s="329" t="s">
        <v>9</v>
      </c>
      <c r="AP11" s="330"/>
      <c r="AQ11" s="330"/>
      <c r="AR11" s="330"/>
      <c r="AS11" s="330"/>
      <c r="AT11" s="330"/>
      <c r="AU11" s="330"/>
      <c r="AV11" s="330"/>
      <c r="AW11" s="330"/>
      <c r="AX11" s="330"/>
      <c r="AY11" s="330"/>
      <c r="AZ11" s="330"/>
      <c r="BA11" s="330"/>
      <c r="BB11" s="330"/>
      <c r="BC11" s="330"/>
      <c r="BD11" s="330"/>
      <c r="BE11" s="330"/>
      <c r="BF11" s="331"/>
      <c r="BG11" s="329" t="s">
        <v>10</v>
      </c>
      <c r="BH11" s="330"/>
      <c r="BI11" s="330"/>
      <c r="BJ11" s="330"/>
      <c r="BK11" s="330"/>
      <c r="BL11" s="330"/>
      <c r="BM11" s="330"/>
      <c r="BN11" s="330"/>
      <c r="BO11" s="330"/>
      <c r="BP11" s="330"/>
      <c r="BQ11" s="330"/>
      <c r="BR11" s="330"/>
      <c r="BS11" s="330"/>
      <c r="BT11" s="330"/>
      <c r="BU11" s="330"/>
      <c r="BV11" s="330"/>
      <c r="BW11" s="330"/>
      <c r="BX11" s="331"/>
      <c r="BY11" s="329" t="s">
        <v>11</v>
      </c>
      <c r="BZ11" s="330"/>
      <c r="CA11" s="330"/>
      <c r="CB11" s="330"/>
      <c r="CC11" s="330"/>
      <c r="CD11" s="330"/>
      <c r="CE11" s="330"/>
      <c r="CF11" s="330"/>
      <c r="CG11" s="330"/>
      <c r="CH11" s="330"/>
      <c r="CI11" s="330"/>
      <c r="CJ11" s="330"/>
      <c r="CK11" s="330"/>
      <c r="CL11" s="330"/>
      <c r="CM11" s="330"/>
      <c r="CN11" s="330"/>
      <c r="CO11" s="330"/>
      <c r="CP11" s="331"/>
      <c r="CQ11" s="329" t="s">
        <v>12</v>
      </c>
      <c r="CR11" s="330"/>
      <c r="CS11" s="330"/>
      <c r="CT11" s="330"/>
      <c r="CU11" s="330"/>
      <c r="CV11" s="330"/>
      <c r="CW11" s="330"/>
      <c r="CX11" s="330"/>
      <c r="CY11" s="330"/>
      <c r="CZ11" s="330"/>
      <c r="DA11" s="330"/>
      <c r="DB11" s="330"/>
      <c r="DC11" s="330"/>
      <c r="DD11" s="330"/>
      <c r="DE11" s="330"/>
      <c r="DF11" s="330"/>
      <c r="DG11" s="330"/>
      <c r="DH11" s="331"/>
      <c r="DI11" s="329" t="s">
        <v>13</v>
      </c>
      <c r="DJ11" s="330"/>
      <c r="DK11" s="330"/>
      <c r="DL11" s="330"/>
      <c r="DM11" s="330"/>
      <c r="DN11" s="330"/>
      <c r="DO11" s="330"/>
      <c r="DP11" s="330"/>
      <c r="DQ11" s="330"/>
      <c r="DR11" s="330"/>
      <c r="DS11" s="330"/>
      <c r="DT11" s="330"/>
      <c r="DU11" s="330"/>
      <c r="DV11" s="330"/>
      <c r="DW11" s="330"/>
      <c r="DX11" s="330"/>
      <c r="DY11" s="330"/>
      <c r="DZ11" s="331"/>
      <c r="EA11" s="323"/>
      <c r="EB11" s="324"/>
      <c r="EC11" s="324"/>
      <c r="ED11" s="324"/>
      <c r="EE11" s="324"/>
      <c r="EF11" s="324"/>
      <c r="EG11" s="324"/>
      <c r="EH11" s="324"/>
      <c r="EI11" s="324"/>
      <c r="EJ11" s="324"/>
      <c r="EK11" s="324"/>
      <c r="EL11" s="324"/>
      <c r="EM11" s="324"/>
      <c r="EN11" s="324"/>
      <c r="EO11" s="324"/>
      <c r="EP11" s="324"/>
      <c r="EQ11" s="324"/>
      <c r="ER11" s="324"/>
      <c r="ES11" s="324"/>
      <c r="ET11" s="324"/>
      <c r="EU11" s="324"/>
      <c r="EV11" s="324"/>
      <c r="EW11" s="324"/>
      <c r="EX11" s="324"/>
      <c r="EY11" s="325"/>
    </row>
    <row r="12" spans="1:155" ht="11.1" customHeight="1" thickBot="1" x14ac:dyDescent="0.25">
      <c r="A12" s="342"/>
      <c r="B12" s="327"/>
      <c r="C12" s="327"/>
      <c r="D12" s="327"/>
      <c r="E12" s="327"/>
      <c r="F12" s="343"/>
      <c r="G12" s="326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327"/>
      <c r="AC12" s="327"/>
      <c r="AD12" s="327"/>
      <c r="AE12" s="327"/>
      <c r="AF12" s="327"/>
      <c r="AG12" s="327"/>
      <c r="AH12" s="327"/>
      <c r="AI12" s="327"/>
      <c r="AJ12" s="327"/>
      <c r="AK12" s="327"/>
      <c r="AL12" s="327"/>
      <c r="AM12" s="327"/>
      <c r="AN12" s="343"/>
      <c r="AO12" s="332" t="s">
        <v>145</v>
      </c>
      <c r="AP12" s="333"/>
      <c r="AQ12" s="333"/>
      <c r="AR12" s="333"/>
      <c r="AS12" s="333"/>
      <c r="AT12" s="333"/>
      <c r="AU12" s="333"/>
      <c r="AV12" s="333"/>
      <c r="AW12" s="334"/>
      <c r="AX12" s="332" t="s">
        <v>146</v>
      </c>
      <c r="AY12" s="333"/>
      <c r="AZ12" s="333"/>
      <c r="BA12" s="333"/>
      <c r="BB12" s="333"/>
      <c r="BC12" s="333"/>
      <c r="BD12" s="333"/>
      <c r="BE12" s="333"/>
      <c r="BF12" s="334"/>
      <c r="BG12" s="332" t="s">
        <v>19</v>
      </c>
      <c r="BH12" s="333"/>
      <c r="BI12" s="333"/>
      <c r="BJ12" s="333"/>
      <c r="BK12" s="333"/>
      <c r="BL12" s="333"/>
      <c r="BM12" s="333"/>
      <c r="BN12" s="333"/>
      <c r="BO12" s="334"/>
      <c r="BP12" s="332" t="s">
        <v>20</v>
      </c>
      <c r="BQ12" s="333"/>
      <c r="BR12" s="333"/>
      <c r="BS12" s="333"/>
      <c r="BT12" s="333"/>
      <c r="BU12" s="333"/>
      <c r="BV12" s="333"/>
      <c r="BW12" s="333"/>
      <c r="BX12" s="334"/>
      <c r="BY12" s="332" t="s">
        <v>19</v>
      </c>
      <c r="BZ12" s="333"/>
      <c r="CA12" s="333"/>
      <c r="CB12" s="333"/>
      <c r="CC12" s="333"/>
      <c r="CD12" s="333"/>
      <c r="CE12" s="333"/>
      <c r="CF12" s="333"/>
      <c r="CG12" s="334"/>
      <c r="CH12" s="332" t="s">
        <v>20</v>
      </c>
      <c r="CI12" s="333"/>
      <c r="CJ12" s="333"/>
      <c r="CK12" s="333"/>
      <c r="CL12" s="333"/>
      <c r="CM12" s="333"/>
      <c r="CN12" s="333"/>
      <c r="CO12" s="333"/>
      <c r="CP12" s="334"/>
      <c r="CQ12" s="332" t="s">
        <v>19</v>
      </c>
      <c r="CR12" s="333"/>
      <c r="CS12" s="333"/>
      <c r="CT12" s="333"/>
      <c r="CU12" s="333"/>
      <c r="CV12" s="333"/>
      <c r="CW12" s="333"/>
      <c r="CX12" s="333"/>
      <c r="CY12" s="334"/>
      <c r="CZ12" s="332" t="s">
        <v>20</v>
      </c>
      <c r="DA12" s="333"/>
      <c r="DB12" s="333"/>
      <c r="DC12" s="333"/>
      <c r="DD12" s="333"/>
      <c r="DE12" s="333"/>
      <c r="DF12" s="333"/>
      <c r="DG12" s="333"/>
      <c r="DH12" s="334"/>
      <c r="DI12" s="332" t="s">
        <v>19</v>
      </c>
      <c r="DJ12" s="333"/>
      <c r="DK12" s="333"/>
      <c r="DL12" s="333"/>
      <c r="DM12" s="333"/>
      <c r="DN12" s="333"/>
      <c r="DO12" s="333"/>
      <c r="DP12" s="333"/>
      <c r="DQ12" s="334"/>
      <c r="DR12" s="332" t="s">
        <v>20</v>
      </c>
      <c r="DS12" s="333"/>
      <c r="DT12" s="333"/>
      <c r="DU12" s="333"/>
      <c r="DV12" s="333"/>
      <c r="DW12" s="333"/>
      <c r="DX12" s="333"/>
      <c r="DY12" s="333"/>
      <c r="DZ12" s="334"/>
      <c r="EA12" s="326"/>
      <c r="EB12" s="327"/>
      <c r="EC12" s="327"/>
      <c r="ED12" s="327"/>
      <c r="EE12" s="327"/>
      <c r="EF12" s="327"/>
      <c r="EG12" s="327"/>
      <c r="EH12" s="327"/>
      <c r="EI12" s="327"/>
      <c r="EJ12" s="327"/>
      <c r="EK12" s="327"/>
      <c r="EL12" s="327"/>
      <c r="EM12" s="327"/>
      <c r="EN12" s="327"/>
      <c r="EO12" s="327"/>
      <c r="EP12" s="327"/>
      <c r="EQ12" s="327"/>
      <c r="ER12" s="327"/>
      <c r="ES12" s="327"/>
      <c r="ET12" s="327"/>
      <c r="EU12" s="327"/>
      <c r="EV12" s="327"/>
      <c r="EW12" s="327"/>
      <c r="EX12" s="327"/>
      <c r="EY12" s="328"/>
    </row>
    <row r="13" spans="1:155" x14ac:dyDescent="0.2">
      <c r="A13" s="362" t="s">
        <v>25</v>
      </c>
      <c r="B13" s="363"/>
      <c r="C13" s="363"/>
      <c r="D13" s="363"/>
      <c r="E13" s="363"/>
      <c r="F13" s="364"/>
      <c r="G13" s="365" t="s">
        <v>147</v>
      </c>
      <c r="H13" s="366"/>
      <c r="I13" s="366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6"/>
      <c r="AC13" s="366"/>
      <c r="AD13" s="366"/>
      <c r="AE13" s="366"/>
      <c r="AF13" s="366"/>
      <c r="AG13" s="366"/>
      <c r="AH13" s="366"/>
      <c r="AI13" s="366"/>
      <c r="AJ13" s="366"/>
      <c r="AK13" s="366"/>
      <c r="AL13" s="366"/>
      <c r="AM13" s="366"/>
      <c r="AN13" s="367"/>
      <c r="AO13" s="335">
        <v>118.15677479999999</v>
      </c>
      <c r="AP13" s="336"/>
      <c r="AQ13" s="336"/>
      <c r="AR13" s="336"/>
      <c r="AS13" s="336"/>
      <c r="AT13" s="336"/>
      <c r="AU13" s="336"/>
      <c r="AV13" s="336"/>
      <c r="AW13" s="337"/>
      <c r="AX13" s="356">
        <v>130.55647904919999</v>
      </c>
      <c r="AY13" s="357"/>
      <c r="AZ13" s="357"/>
      <c r="BA13" s="357"/>
      <c r="BB13" s="357"/>
      <c r="BC13" s="357"/>
      <c r="BD13" s="357"/>
      <c r="BE13" s="357"/>
      <c r="BF13" s="358"/>
      <c r="BG13" s="335">
        <v>4.7023000000000001</v>
      </c>
      <c r="BH13" s="336"/>
      <c r="BI13" s="336"/>
      <c r="BJ13" s="336"/>
      <c r="BK13" s="336"/>
      <c r="BL13" s="336"/>
      <c r="BM13" s="336"/>
      <c r="BN13" s="336"/>
      <c r="BO13" s="337"/>
      <c r="BP13" s="335">
        <v>20.599377999999998</v>
      </c>
      <c r="BQ13" s="336"/>
      <c r="BR13" s="336"/>
      <c r="BS13" s="336"/>
      <c r="BT13" s="336"/>
      <c r="BU13" s="336"/>
      <c r="BV13" s="336"/>
      <c r="BW13" s="336"/>
      <c r="BX13" s="337"/>
      <c r="BY13" s="335">
        <v>2.7505800000000002</v>
      </c>
      <c r="BZ13" s="336"/>
      <c r="CA13" s="336"/>
      <c r="CB13" s="336"/>
      <c r="CC13" s="336"/>
      <c r="CD13" s="336"/>
      <c r="CE13" s="336"/>
      <c r="CF13" s="336"/>
      <c r="CG13" s="337"/>
      <c r="CH13" s="335">
        <v>54.02100928119998</v>
      </c>
      <c r="CI13" s="336"/>
      <c r="CJ13" s="336"/>
      <c r="CK13" s="336"/>
      <c r="CL13" s="336"/>
      <c r="CM13" s="336"/>
      <c r="CN13" s="336"/>
      <c r="CO13" s="336"/>
      <c r="CP13" s="337"/>
      <c r="CQ13" s="335">
        <v>16.189599999999999</v>
      </c>
      <c r="CR13" s="336"/>
      <c r="CS13" s="336"/>
      <c r="CT13" s="336"/>
      <c r="CU13" s="336"/>
      <c r="CV13" s="336"/>
      <c r="CW13" s="336"/>
      <c r="CX13" s="336"/>
      <c r="CY13" s="337"/>
      <c r="CZ13" s="335">
        <v>3.2963601253999992</v>
      </c>
      <c r="DA13" s="336"/>
      <c r="DB13" s="336"/>
      <c r="DC13" s="336"/>
      <c r="DD13" s="336"/>
      <c r="DE13" s="336"/>
      <c r="DF13" s="336"/>
      <c r="DG13" s="336"/>
      <c r="DH13" s="337"/>
      <c r="DI13" s="335">
        <v>94.514294799999988</v>
      </c>
      <c r="DJ13" s="336"/>
      <c r="DK13" s="336"/>
      <c r="DL13" s="336"/>
      <c r="DM13" s="336"/>
      <c r="DN13" s="336"/>
      <c r="DO13" s="336"/>
      <c r="DP13" s="336"/>
      <c r="DQ13" s="337"/>
      <c r="DR13" s="335">
        <v>52.639731642600026</v>
      </c>
      <c r="DS13" s="336"/>
      <c r="DT13" s="336"/>
      <c r="DU13" s="336"/>
      <c r="DV13" s="336"/>
      <c r="DW13" s="336"/>
      <c r="DX13" s="336"/>
      <c r="DY13" s="336"/>
      <c r="DZ13" s="337"/>
      <c r="EA13" s="347"/>
      <c r="EB13" s="348"/>
      <c r="EC13" s="348"/>
      <c r="ED13" s="348"/>
      <c r="EE13" s="348"/>
      <c r="EF13" s="348"/>
      <c r="EG13" s="348"/>
      <c r="EH13" s="348"/>
      <c r="EI13" s="348"/>
      <c r="EJ13" s="348"/>
      <c r="EK13" s="348"/>
      <c r="EL13" s="348"/>
      <c r="EM13" s="348"/>
      <c r="EN13" s="348"/>
      <c r="EO13" s="348"/>
      <c r="EP13" s="348"/>
      <c r="EQ13" s="348"/>
      <c r="ER13" s="348"/>
      <c r="ES13" s="348"/>
      <c r="ET13" s="348"/>
      <c r="EU13" s="348"/>
      <c r="EV13" s="348"/>
      <c r="EW13" s="348"/>
      <c r="EX13" s="348"/>
      <c r="EY13" s="349"/>
    </row>
    <row r="14" spans="1:155" x14ac:dyDescent="0.2">
      <c r="A14" s="350" t="s">
        <v>148</v>
      </c>
      <c r="B14" s="351"/>
      <c r="C14" s="351"/>
      <c r="D14" s="351"/>
      <c r="E14" s="351"/>
      <c r="F14" s="352"/>
      <c r="G14" s="353" t="s">
        <v>149</v>
      </c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4"/>
      <c r="AL14" s="354"/>
      <c r="AM14" s="354"/>
      <c r="AN14" s="355"/>
      <c r="AO14" s="356">
        <v>0</v>
      </c>
      <c r="AP14" s="357"/>
      <c r="AQ14" s="357"/>
      <c r="AR14" s="357"/>
      <c r="AS14" s="357"/>
      <c r="AT14" s="357"/>
      <c r="AU14" s="357"/>
      <c r="AV14" s="357"/>
      <c r="AW14" s="358"/>
      <c r="AX14" s="356">
        <v>0</v>
      </c>
      <c r="AY14" s="357"/>
      <c r="AZ14" s="357"/>
      <c r="BA14" s="357"/>
      <c r="BB14" s="357"/>
      <c r="BC14" s="357"/>
      <c r="BD14" s="357"/>
      <c r="BE14" s="357"/>
      <c r="BF14" s="358"/>
      <c r="BG14" s="356">
        <v>0</v>
      </c>
      <c r="BH14" s="357"/>
      <c r="BI14" s="357"/>
      <c r="BJ14" s="357"/>
      <c r="BK14" s="357"/>
      <c r="BL14" s="357"/>
      <c r="BM14" s="357"/>
      <c r="BN14" s="357"/>
      <c r="BO14" s="358"/>
      <c r="BP14" s="356">
        <v>0</v>
      </c>
      <c r="BQ14" s="357"/>
      <c r="BR14" s="357"/>
      <c r="BS14" s="357"/>
      <c r="BT14" s="357"/>
      <c r="BU14" s="357"/>
      <c r="BV14" s="357"/>
      <c r="BW14" s="357"/>
      <c r="BX14" s="358"/>
      <c r="BY14" s="356">
        <v>0</v>
      </c>
      <c r="BZ14" s="357"/>
      <c r="CA14" s="357"/>
      <c r="CB14" s="357"/>
      <c r="CC14" s="357"/>
      <c r="CD14" s="357"/>
      <c r="CE14" s="357"/>
      <c r="CF14" s="357"/>
      <c r="CG14" s="358"/>
      <c r="CH14" s="356">
        <v>0</v>
      </c>
      <c r="CI14" s="357"/>
      <c r="CJ14" s="357"/>
      <c r="CK14" s="357"/>
      <c r="CL14" s="357"/>
      <c r="CM14" s="357"/>
      <c r="CN14" s="357"/>
      <c r="CO14" s="357"/>
      <c r="CP14" s="358"/>
      <c r="CQ14" s="356"/>
      <c r="CR14" s="357"/>
      <c r="CS14" s="357"/>
      <c r="CT14" s="357"/>
      <c r="CU14" s="357"/>
      <c r="CV14" s="357"/>
      <c r="CW14" s="357"/>
      <c r="CX14" s="357"/>
      <c r="CY14" s="358"/>
      <c r="CZ14" s="356"/>
      <c r="DA14" s="357"/>
      <c r="DB14" s="357"/>
      <c r="DC14" s="357"/>
      <c r="DD14" s="357"/>
      <c r="DE14" s="357"/>
      <c r="DF14" s="357"/>
      <c r="DG14" s="357"/>
      <c r="DH14" s="358"/>
      <c r="DI14" s="356"/>
      <c r="DJ14" s="357"/>
      <c r="DK14" s="357"/>
      <c r="DL14" s="357"/>
      <c r="DM14" s="357"/>
      <c r="DN14" s="357"/>
      <c r="DO14" s="357"/>
      <c r="DP14" s="357"/>
      <c r="DQ14" s="358"/>
      <c r="DR14" s="356"/>
      <c r="DS14" s="357"/>
      <c r="DT14" s="357"/>
      <c r="DU14" s="357"/>
      <c r="DV14" s="357"/>
      <c r="DW14" s="357"/>
      <c r="DX14" s="357"/>
      <c r="DY14" s="357"/>
      <c r="DZ14" s="358"/>
      <c r="EA14" s="359"/>
      <c r="EB14" s="360"/>
      <c r="EC14" s="360"/>
      <c r="ED14" s="360"/>
      <c r="EE14" s="360"/>
      <c r="EF14" s="360"/>
      <c r="EG14" s="360"/>
      <c r="EH14" s="360"/>
      <c r="EI14" s="360"/>
      <c r="EJ14" s="360"/>
      <c r="EK14" s="360"/>
      <c r="EL14" s="360"/>
      <c r="EM14" s="360"/>
      <c r="EN14" s="360"/>
      <c r="EO14" s="360"/>
      <c r="EP14" s="360"/>
      <c r="EQ14" s="360"/>
      <c r="ER14" s="360"/>
      <c r="ES14" s="360"/>
      <c r="ET14" s="360"/>
      <c r="EU14" s="360"/>
      <c r="EV14" s="360"/>
      <c r="EW14" s="360"/>
      <c r="EX14" s="360"/>
      <c r="EY14" s="361"/>
    </row>
    <row r="15" spans="1:155" ht="21.75" customHeight="1" x14ac:dyDescent="0.2">
      <c r="A15" s="350" t="s">
        <v>150</v>
      </c>
      <c r="B15" s="351"/>
      <c r="C15" s="351"/>
      <c r="D15" s="351"/>
      <c r="E15" s="351"/>
      <c r="F15" s="352"/>
      <c r="G15" s="353" t="s">
        <v>151</v>
      </c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  <c r="W15" s="354"/>
      <c r="X15" s="354"/>
      <c r="Y15" s="354"/>
      <c r="Z15" s="354"/>
      <c r="AA15" s="354"/>
      <c r="AB15" s="354"/>
      <c r="AC15" s="354"/>
      <c r="AD15" s="354"/>
      <c r="AE15" s="354"/>
      <c r="AF15" s="354"/>
      <c r="AG15" s="354"/>
      <c r="AH15" s="354"/>
      <c r="AI15" s="354"/>
      <c r="AJ15" s="354"/>
      <c r="AK15" s="354"/>
      <c r="AL15" s="354"/>
      <c r="AM15" s="354"/>
      <c r="AN15" s="355"/>
      <c r="AO15" s="356">
        <v>0</v>
      </c>
      <c r="AP15" s="357"/>
      <c r="AQ15" s="357"/>
      <c r="AR15" s="357"/>
      <c r="AS15" s="357"/>
      <c r="AT15" s="357"/>
      <c r="AU15" s="357"/>
      <c r="AV15" s="357"/>
      <c r="AW15" s="358"/>
      <c r="AX15" s="356">
        <v>0</v>
      </c>
      <c r="AY15" s="357"/>
      <c r="AZ15" s="357"/>
      <c r="BA15" s="357"/>
      <c r="BB15" s="357"/>
      <c r="BC15" s="357"/>
      <c r="BD15" s="357"/>
      <c r="BE15" s="357"/>
      <c r="BF15" s="358"/>
      <c r="BG15" s="356"/>
      <c r="BH15" s="357"/>
      <c r="BI15" s="357"/>
      <c r="BJ15" s="357"/>
      <c r="BK15" s="357"/>
      <c r="BL15" s="357"/>
      <c r="BM15" s="357"/>
      <c r="BN15" s="357"/>
      <c r="BO15" s="358"/>
      <c r="BP15" s="356"/>
      <c r="BQ15" s="357"/>
      <c r="BR15" s="357"/>
      <c r="BS15" s="357"/>
      <c r="BT15" s="357"/>
      <c r="BU15" s="357"/>
      <c r="BV15" s="357"/>
      <c r="BW15" s="357"/>
      <c r="BX15" s="358"/>
      <c r="BY15" s="356"/>
      <c r="BZ15" s="357"/>
      <c r="CA15" s="357"/>
      <c r="CB15" s="357"/>
      <c r="CC15" s="357"/>
      <c r="CD15" s="357"/>
      <c r="CE15" s="357"/>
      <c r="CF15" s="357"/>
      <c r="CG15" s="358"/>
      <c r="CH15" s="356"/>
      <c r="CI15" s="357"/>
      <c r="CJ15" s="357"/>
      <c r="CK15" s="357"/>
      <c r="CL15" s="357"/>
      <c r="CM15" s="357"/>
      <c r="CN15" s="357"/>
      <c r="CO15" s="357"/>
      <c r="CP15" s="358"/>
      <c r="CQ15" s="356"/>
      <c r="CR15" s="357"/>
      <c r="CS15" s="357"/>
      <c r="CT15" s="357"/>
      <c r="CU15" s="357"/>
      <c r="CV15" s="357"/>
      <c r="CW15" s="357"/>
      <c r="CX15" s="357"/>
      <c r="CY15" s="358"/>
      <c r="CZ15" s="356"/>
      <c r="DA15" s="357"/>
      <c r="DB15" s="357"/>
      <c r="DC15" s="357"/>
      <c r="DD15" s="357"/>
      <c r="DE15" s="357"/>
      <c r="DF15" s="357"/>
      <c r="DG15" s="357"/>
      <c r="DH15" s="358"/>
      <c r="DI15" s="356"/>
      <c r="DJ15" s="357"/>
      <c r="DK15" s="357"/>
      <c r="DL15" s="357"/>
      <c r="DM15" s="357"/>
      <c r="DN15" s="357"/>
      <c r="DO15" s="357"/>
      <c r="DP15" s="357"/>
      <c r="DQ15" s="358"/>
      <c r="DR15" s="356"/>
      <c r="DS15" s="357"/>
      <c r="DT15" s="357"/>
      <c r="DU15" s="357"/>
      <c r="DV15" s="357"/>
      <c r="DW15" s="357"/>
      <c r="DX15" s="357"/>
      <c r="DY15" s="357"/>
      <c r="DZ15" s="358"/>
      <c r="EA15" s="359"/>
      <c r="EB15" s="360"/>
      <c r="EC15" s="360"/>
      <c r="ED15" s="360"/>
      <c r="EE15" s="360"/>
      <c r="EF15" s="360"/>
      <c r="EG15" s="360"/>
      <c r="EH15" s="360"/>
      <c r="EI15" s="360"/>
      <c r="EJ15" s="360"/>
      <c r="EK15" s="360"/>
      <c r="EL15" s="360"/>
      <c r="EM15" s="360"/>
      <c r="EN15" s="360"/>
      <c r="EO15" s="360"/>
      <c r="EP15" s="360"/>
      <c r="EQ15" s="360"/>
      <c r="ER15" s="360"/>
      <c r="ES15" s="360"/>
      <c r="ET15" s="360"/>
      <c r="EU15" s="360"/>
      <c r="EV15" s="360"/>
      <c r="EW15" s="360"/>
      <c r="EX15" s="360"/>
      <c r="EY15" s="361"/>
    </row>
    <row r="16" spans="1:155" ht="10.5" customHeight="1" x14ac:dyDescent="0.2">
      <c r="A16" s="350" t="s">
        <v>152</v>
      </c>
      <c r="B16" s="351"/>
      <c r="C16" s="351"/>
      <c r="D16" s="351"/>
      <c r="E16" s="351"/>
      <c r="F16" s="352"/>
      <c r="G16" s="353" t="s">
        <v>153</v>
      </c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54"/>
      <c r="AL16" s="354"/>
      <c r="AM16" s="354"/>
      <c r="AN16" s="355"/>
      <c r="AO16" s="356">
        <v>0</v>
      </c>
      <c r="AP16" s="357"/>
      <c r="AQ16" s="357"/>
      <c r="AR16" s="357"/>
      <c r="AS16" s="357"/>
      <c r="AT16" s="357"/>
      <c r="AU16" s="357"/>
      <c r="AV16" s="357"/>
      <c r="AW16" s="358"/>
      <c r="AX16" s="356">
        <v>0</v>
      </c>
      <c r="AY16" s="357"/>
      <c r="AZ16" s="357"/>
      <c r="BA16" s="357"/>
      <c r="BB16" s="357"/>
      <c r="BC16" s="357"/>
      <c r="BD16" s="357"/>
      <c r="BE16" s="357"/>
      <c r="BF16" s="358"/>
      <c r="BG16" s="356"/>
      <c r="BH16" s="357"/>
      <c r="BI16" s="357"/>
      <c r="BJ16" s="357"/>
      <c r="BK16" s="357"/>
      <c r="BL16" s="357"/>
      <c r="BM16" s="357"/>
      <c r="BN16" s="357"/>
      <c r="BO16" s="358"/>
      <c r="BP16" s="356"/>
      <c r="BQ16" s="357"/>
      <c r="BR16" s="357"/>
      <c r="BS16" s="357"/>
      <c r="BT16" s="357"/>
      <c r="BU16" s="357"/>
      <c r="BV16" s="357"/>
      <c r="BW16" s="357"/>
      <c r="BX16" s="358"/>
      <c r="BY16" s="356"/>
      <c r="BZ16" s="357"/>
      <c r="CA16" s="357"/>
      <c r="CB16" s="357"/>
      <c r="CC16" s="357"/>
      <c r="CD16" s="357"/>
      <c r="CE16" s="357"/>
      <c r="CF16" s="357"/>
      <c r="CG16" s="358"/>
      <c r="CH16" s="356"/>
      <c r="CI16" s="357"/>
      <c r="CJ16" s="357"/>
      <c r="CK16" s="357"/>
      <c r="CL16" s="357"/>
      <c r="CM16" s="357"/>
      <c r="CN16" s="357"/>
      <c r="CO16" s="357"/>
      <c r="CP16" s="358"/>
      <c r="CQ16" s="356"/>
      <c r="CR16" s="357"/>
      <c r="CS16" s="357"/>
      <c r="CT16" s="357"/>
      <c r="CU16" s="357"/>
      <c r="CV16" s="357"/>
      <c r="CW16" s="357"/>
      <c r="CX16" s="357"/>
      <c r="CY16" s="358"/>
      <c r="CZ16" s="356"/>
      <c r="DA16" s="357"/>
      <c r="DB16" s="357"/>
      <c r="DC16" s="357"/>
      <c r="DD16" s="357"/>
      <c r="DE16" s="357"/>
      <c r="DF16" s="357"/>
      <c r="DG16" s="357"/>
      <c r="DH16" s="358"/>
      <c r="DI16" s="356"/>
      <c r="DJ16" s="357"/>
      <c r="DK16" s="357"/>
      <c r="DL16" s="357"/>
      <c r="DM16" s="357"/>
      <c r="DN16" s="357"/>
      <c r="DO16" s="357"/>
      <c r="DP16" s="357"/>
      <c r="DQ16" s="358"/>
      <c r="DR16" s="356"/>
      <c r="DS16" s="357"/>
      <c r="DT16" s="357"/>
      <c r="DU16" s="357"/>
      <c r="DV16" s="357"/>
      <c r="DW16" s="357"/>
      <c r="DX16" s="357"/>
      <c r="DY16" s="357"/>
      <c r="DZ16" s="358"/>
      <c r="EA16" s="359"/>
      <c r="EB16" s="360"/>
      <c r="EC16" s="360"/>
      <c r="ED16" s="360"/>
      <c r="EE16" s="360"/>
      <c r="EF16" s="360"/>
      <c r="EG16" s="360"/>
      <c r="EH16" s="360"/>
      <c r="EI16" s="360"/>
      <c r="EJ16" s="360"/>
      <c r="EK16" s="360"/>
      <c r="EL16" s="360"/>
      <c r="EM16" s="360"/>
      <c r="EN16" s="360"/>
      <c r="EO16" s="360"/>
      <c r="EP16" s="360"/>
      <c r="EQ16" s="360"/>
      <c r="ER16" s="360"/>
      <c r="ES16" s="360"/>
      <c r="ET16" s="360"/>
      <c r="EU16" s="360"/>
      <c r="EV16" s="360"/>
      <c r="EW16" s="360"/>
      <c r="EX16" s="360"/>
      <c r="EY16" s="361"/>
    </row>
    <row r="17" spans="1:155" ht="20.25" customHeight="1" x14ac:dyDescent="0.2">
      <c r="A17" s="350" t="s">
        <v>154</v>
      </c>
      <c r="B17" s="351"/>
      <c r="C17" s="351"/>
      <c r="D17" s="351"/>
      <c r="E17" s="351"/>
      <c r="F17" s="352"/>
      <c r="G17" s="353" t="s">
        <v>240</v>
      </c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4"/>
      <c r="Z17" s="354"/>
      <c r="AA17" s="354"/>
      <c r="AB17" s="354"/>
      <c r="AC17" s="354"/>
      <c r="AD17" s="354"/>
      <c r="AE17" s="354"/>
      <c r="AF17" s="354"/>
      <c r="AG17" s="354"/>
      <c r="AH17" s="354"/>
      <c r="AI17" s="354"/>
      <c r="AJ17" s="354"/>
      <c r="AK17" s="354"/>
      <c r="AL17" s="354"/>
      <c r="AM17" s="354"/>
      <c r="AN17" s="355"/>
      <c r="AO17" s="356">
        <v>7.20486</v>
      </c>
      <c r="AP17" s="357"/>
      <c r="AQ17" s="357"/>
      <c r="AR17" s="357"/>
      <c r="AS17" s="357"/>
      <c r="AT17" s="357"/>
      <c r="AU17" s="357"/>
      <c r="AV17" s="357"/>
      <c r="AW17" s="358"/>
      <c r="AX17" s="356">
        <v>5.5430000000000001</v>
      </c>
      <c r="AY17" s="357"/>
      <c r="AZ17" s="357"/>
      <c r="BA17" s="357"/>
      <c r="BB17" s="357"/>
      <c r="BC17" s="357"/>
      <c r="BD17" s="357"/>
      <c r="BE17" s="357"/>
      <c r="BF17" s="358"/>
      <c r="BG17" s="356"/>
      <c r="BH17" s="357"/>
      <c r="BI17" s="357"/>
      <c r="BJ17" s="357"/>
      <c r="BK17" s="357"/>
      <c r="BL17" s="357"/>
      <c r="BM17" s="357"/>
      <c r="BN17" s="357"/>
      <c r="BO17" s="358"/>
      <c r="BP17" s="356"/>
      <c r="BQ17" s="357"/>
      <c r="BR17" s="357"/>
      <c r="BS17" s="357"/>
      <c r="BT17" s="357"/>
      <c r="BU17" s="357"/>
      <c r="BV17" s="357"/>
      <c r="BW17" s="357"/>
      <c r="BX17" s="358"/>
      <c r="BY17" s="356"/>
      <c r="BZ17" s="357"/>
      <c r="CA17" s="357"/>
      <c r="CB17" s="357"/>
      <c r="CC17" s="357"/>
      <c r="CD17" s="357"/>
      <c r="CE17" s="357"/>
      <c r="CF17" s="357"/>
      <c r="CG17" s="358"/>
      <c r="CH17" s="356"/>
      <c r="CI17" s="357"/>
      <c r="CJ17" s="357"/>
      <c r="CK17" s="357"/>
      <c r="CL17" s="357"/>
      <c r="CM17" s="357"/>
      <c r="CN17" s="357"/>
      <c r="CO17" s="357"/>
      <c r="CP17" s="358"/>
      <c r="CQ17" s="356"/>
      <c r="CR17" s="357"/>
      <c r="CS17" s="357"/>
      <c r="CT17" s="357"/>
      <c r="CU17" s="357"/>
      <c r="CV17" s="357"/>
      <c r="CW17" s="357"/>
      <c r="CX17" s="357"/>
      <c r="CY17" s="358"/>
      <c r="CZ17" s="356"/>
      <c r="DA17" s="357"/>
      <c r="DB17" s="357"/>
      <c r="DC17" s="357"/>
      <c r="DD17" s="357"/>
      <c r="DE17" s="357"/>
      <c r="DF17" s="357"/>
      <c r="DG17" s="357"/>
      <c r="DH17" s="358"/>
      <c r="DI17" s="356">
        <v>7.20486</v>
      </c>
      <c r="DJ17" s="357"/>
      <c r="DK17" s="357"/>
      <c r="DL17" s="357"/>
      <c r="DM17" s="357"/>
      <c r="DN17" s="357"/>
      <c r="DO17" s="357"/>
      <c r="DP17" s="357"/>
      <c r="DQ17" s="358"/>
      <c r="DR17" s="356">
        <v>5.5430000000000001</v>
      </c>
      <c r="DS17" s="357"/>
      <c r="DT17" s="357"/>
      <c r="DU17" s="357"/>
      <c r="DV17" s="357"/>
      <c r="DW17" s="357"/>
      <c r="DX17" s="357"/>
      <c r="DY17" s="357"/>
      <c r="DZ17" s="358"/>
      <c r="EA17" s="359"/>
      <c r="EB17" s="360"/>
      <c r="EC17" s="360"/>
      <c r="ED17" s="360"/>
      <c r="EE17" s="360"/>
      <c r="EF17" s="360"/>
      <c r="EG17" s="360"/>
      <c r="EH17" s="360"/>
      <c r="EI17" s="360"/>
      <c r="EJ17" s="360"/>
      <c r="EK17" s="360"/>
      <c r="EL17" s="360"/>
      <c r="EM17" s="360"/>
      <c r="EN17" s="360"/>
      <c r="EO17" s="360"/>
      <c r="EP17" s="360"/>
      <c r="EQ17" s="360"/>
      <c r="ER17" s="360"/>
      <c r="ES17" s="360"/>
      <c r="ET17" s="360"/>
      <c r="EU17" s="360"/>
      <c r="EV17" s="360"/>
      <c r="EW17" s="360"/>
      <c r="EX17" s="360"/>
      <c r="EY17" s="361"/>
    </row>
    <row r="18" spans="1:155" ht="21.75" hidden="1" customHeight="1" x14ac:dyDescent="0.2">
      <c r="A18" s="350" t="s">
        <v>155</v>
      </c>
      <c r="B18" s="351"/>
      <c r="C18" s="351"/>
      <c r="D18" s="351"/>
      <c r="E18" s="351"/>
      <c r="F18" s="352"/>
      <c r="G18" s="353" t="s">
        <v>156</v>
      </c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354"/>
      <c r="AK18" s="354"/>
      <c r="AL18" s="354"/>
      <c r="AM18" s="354"/>
      <c r="AN18" s="355"/>
      <c r="AO18" s="356">
        <v>0</v>
      </c>
      <c r="AP18" s="357"/>
      <c r="AQ18" s="357"/>
      <c r="AR18" s="357"/>
      <c r="AS18" s="357"/>
      <c r="AT18" s="357"/>
      <c r="AU18" s="357"/>
      <c r="AV18" s="357"/>
      <c r="AW18" s="358"/>
      <c r="AX18" s="356">
        <v>0</v>
      </c>
      <c r="AY18" s="357"/>
      <c r="AZ18" s="357"/>
      <c r="BA18" s="357"/>
      <c r="BB18" s="357"/>
      <c r="BC18" s="357"/>
      <c r="BD18" s="357"/>
      <c r="BE18" s="357"/>
      <c r="BF18" s="358"/>
      <c r="BG18" s="356"/>
      <c r="BH18" s="357"/>
      <c r="BI18" s="357"/>
      <c r="BJ18" s="357"/>
      <c r="BK18" s="357"/>
      <c r="BL18" s="357"/>
      <c r="BM18" s="357"/>
      <c r="BN18" s="357"/>
      <c r="BO18" s="358"/>
      <c r="BP18" s="356"/>
      <c r="BQ18" s="357"/>
      <c r="BR18" s="357"/>
      <c r="BS18" s="357"/>
      <c r="BT18" s="357"/>
      <c r="BU18" s="357"/>
      <c r="BV18" s="357"/>
      <c r="BW18" s="357"/>
      <c r="BX18" s="358"/>
      <c r="BY18" s="356"/>
      <c r="BZ18" s="357"/>
      <c r="CA18" s="357"/>
      <c r="CB18" s="357"/>
      <c r="CC18" s="357"/>
      <c r="CD18" s="357"/>
      <c r="CE18" s="357"/>
      <c r="CF18" s="357"/>
      <c r="CG18" s="358"/>
      <c r="CH18" s="356"/>
      <c r="CI18" s="357"/>
      <c r="CJ18" s="357"/>
      <c r="CK18" s="357"/>
      <c r="CL18" s="357"/>
      <c r="CM18" s="357"/>
      <c r="CN18" s="357"/>
      <c r="CO18" s="357"/>
      <c r="CP18" s="358"/>
      <c r="CQ18" s="356"/>
      <c r="CR18" s="357"/>
      <c r="CS18" s="357"/>
      <c r="CT18" s="357"/>
      <c r="CU18" s="357"/>
      <c r="CV18" s="357"/>
      <c r="CW18" s="357"/>
      <c r="CX18" s="357"/>
      <c r="CY18" s="358"/>
      <c r="CZ18" s="356"/>
      <c r="DA18" s="357"/>
      <c r="DB18" s="357"/>
      <c r="DC18" s="357"/>
      <c r="DD18" s="357"/>
      <c r="DE18" s="357"/>
      <c r="DF18" s="357"/>
      <c r="DG18" s="357"/>
      <c r="DH18" s="358"/>
      <c r="DI18" s="356"/>
      <c r="DJ18" s="357"/>
      <c r="DK18" s="357"/>
      <c r="DL18" s="357"/>
      <c r="DM18" s="357"/>
      <c r="DN18" s="357"/>
      <c r="DO18" s="357"/>
      <c r="DP18" s="357"/>
      <c r="DQ18" s="358"/>
      <c r="DR18" s="356"/>
      <c r="DS18" s="357"/>
      <c r="DT18" s="357"/>
      <c r="DU18" s="357"/>
      <c r="DV18" s="357"/>
      <c r="DW18" s="357"/>
      <c r="DX18" s="357"/>
      <c r="DY18" s="357"/>
      <c r="DZ18" s="358"/>
      <c r="EA18" s="359"/>
      <c r="EB18" s="360"/>
      <c r="EC18" s="360"/>
      <c r="ED18" s="360"/>
      <c r="EE18" s="360"/>
      <c r="EF18" s="360"/>
      <c r="EG18" s="360"/>
      <c r="EH18" s="360"/>
      <c r="EI18" s="360"/>
      <c r="EJ18" s="360"/>
      <c r="EK18" s="360"/>
      <c r="EL18" s="360"/>
      <c r="EM18" s="360"/>
      <c r="EN18" s="360"/>
      <c r="EO18" s="360"/>
      <c r="EP18" s="360"/>
      <c r="EQ18" s="360"/>
      <c r="ER18" s="360"/>
      <c r="ES18" s="360"/>
      <c r="ET18" s="360"/>
      <c r="EU18" s="360"/>
      <c r="EV18" s="360"/>
      <c r="EW18" s="360"/>
      <c r="EX18" s="360"/>
      <c r="EY18" s="361"/>
    </row>
    <row r="19" spans="1:155" ht="22.5" hidden="1" customHeight="1" x14ac:dyDescent="0.2">
      <c r="A19" s="350" t="s">
        <v>157</v>
      </c>
      <c r="B19" s="351"/>
      <c r="C19" s="351"/>
      <c r="D19" s="351"/>
      <c r="E19" s="351"/>
      <c r="F19" s="352"/>
      <c r="G19" s="353" t="s">
        <v>158</v>
      </c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354"/>
      <c r="AC19" s="354"/>
      <c r="AD19" s="354"/>
      <c r="AE19" s="354"/>
      <c r="AF19" s="354"/>
      <c r="AG19" s="354"/>
      <c r="AH19" s="354"/>
      <c r="AI19" s="354"/>
      <c r="AJ19" s="354"/>
      <c r="AK19" s="354"/>
      <c r="AL19" s="354"/>
      <c r="AM19" s="354"/>
      <c r="AN19" s="355"/>
      <c r="AO19" s="356">
        <v>0</v>
      </c>
      <c r="AP19" s="357"/>
      <c r="AQ19" s="357"/>
      <c r="AR19" s="357"/>
      <c r="AS19" s="357"/>
      <c r="AT19" s="357"/>
      <c r="AU19" s="357"/>
      <c r="AV19" s="357"/>
      <c r="AW19" s="358"/>
      <c r="AX19" s="356">
        <v>0</v>
      </c>
      <c r="AY19" s="357"/>
      <c r="AZ19" s="357"/>
      <c r="BA19" s="357"/>
      <c r="BB19" s="357"/>
      <c r="BC19" s="357"/>
      <c r="BD19" s="357"/>
      <c r="BE19" s="357"/>
      <c r="BF19" s="358"/>
      <c r="BG19" s="356"/>
      <c r="BH19" s="357"/>
      <c r="BI19" s="357"/>
      <c r="BJ19" s="357"/>
      <c r="BK19" s="357"/>
      <c r="BL19" s="357"/>
      <c r="BM19" s="357"/>
      <c r="BN19" s="357"/>
      <c r="BO19" s="358"/>
      <c r="BP19" s="356"/>
      <c r="BQ19" s="357"/>
      <c r="BR19" s="357"/>
      <c r="BS19" s="357"/>
      <c r="BT19" s="357"/>
      <c r="BU19" s="357"/>
      <c r="BV19" s="357"/>
      <c r="BW19" s="357"/>
      <c r="BX19" s="358"/>
      <c r="BY19" s="356"/>
      <c r="BZ19" s="357"/>
      <c r="CA19" s="357"/>
      <c r="CB19" s="357"/>
      <c r="CC19" s="357"/>
      <c r="CD19" s="357"/>
      <c r="CE19" s="357"/>
      <c r="CF19" s="357"/>
      <c r="CG19" s="358"/>
      <c r="CH19" s="356"/>
      <c r="CI19" s="357"/>
      <c r="CJ19" s="357"/>
      <c r="CK19" s="357"/>
      <c r="CL19" s="357"/>
      <c r="CM19" s="357"/>
      <c r="CN19" s="357"/>
      <c r="CO19" s="357"/>
      <c r="CP19" s="358"/>
      <c r="CQ19" s="356"/>
      <c r="CR19" s="357"/>
      <c r="CS19" s="357"/>
      <c r="CT19" s="357"/>
      <c r="CU19" s="357"/>
      <c r="CV19" s="357"/>
      <c r="CW19" s="357"/>
      <c r="CX19" s="357"/>
      <c r="CY19" s="358"/>
      <c r="CZ19" s="356"/>
      <c r="DA19" s="357"/>
      <c r="DB19" s="357"/>
      <c r="DC19" s="357"/>
      <c r="DD19" s="357"/>
      <c r="DE19" s="357"/>
      <c r="DF19" s="357"/>
      <c r="DG19" s="357"/>
      <c r="DH19" s="358"/>
      <c r="DI19" s="356"/>
      <c r="DJ19" s="357"/>
      <c r="DK19" s="357"/>
      <c r="DL19" s="357"/>
      <c r="DM19" s="357"/>
      <c r="DN19" s="357"/>
      <c r="DO19" s="357"/>
      <c r="DP19" s="357"/>
      <c r="DQ19" s="358"/>
      <c r="DR19" s="356"/>
      <c r="DS19" s="357"/>
      <c r="DT19" s="357"/>
      <c r="DU19" s="357"/>
      <c r="DV19" s="357"/>
      <c r="DW19" s="357"/>
      <c r="DX19" s="357"/>
      <c r="DY19" s="357"/>
      <c r="DZ19" s="358"/>
      <c r="EA19" s="359"/>
      <c r="EB19" s="360"/>
      <c r="EC19" s="360"/>
      <c r="ED19" s="360"/>
      <c r="EE19" s="360"/>
      <c r="EF19" s="360"/>
      <c r="EG19" s="360"/>
      <c r="EH19" s="360"/>
      <c r="EI19" s="360"/>
      <c r="EJ19" s="360"/>
      <c r="EK19" s="360"/>
      <c r="EL19" s="360"/>
      <c r="EM19" s="360"/>
      <c r="EN19" s="360"/>
      <c r="EO19" s="360"/>
      <c r="EP19" s="360"/>
      <c r="EQ19" s="360"/>
      <c r="ER19" s="360"/>
      <c r="ES19" s="360"/>
      <c r="ET19" s="360"/>
      <c r="EU19" s="360"/>
      <c r="EV19" s="360"/>
      <c r="EW19" s="360"/>
      <c r="EX19" s="360"/>
      <c r="EY19" s="361"/>
    </row>
    <row r="20" spans="1:155" ht="10.5" customHeight="1" x14ac:dyDescent="0.2">
      <c r="A20" s="350" t="s">
        <v>159</v>
      </c>
      <c r="B20" s="351"/>
      <c r="C20" s="351"/>
      <c r="D20" s="351"/>
      <c r="E20" s="351"/>
      <c r="F20" s="352"/>
      <c r="G20" s="353" t="s">
        <v>160</v>
      </c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354"/>
      <c r="AH20" s="354"/>
      <c r="AI20" s="354"/>
      <c r="AJ20" s="354"/>
      <c r="AK20" s="354"/>
      <c r="AL20" s="354"/>
      <c r="AM20" s="354"/>
      <c r="AN20" s="355"/>
      <c r="AO20" s="356">
        <v>0</v>
      </c>
      <c r="AP20" s="357"/>
      <c r="AQ20" s="357"/>
      <c r="AR20" s="357"/>
      <c r="AS20" s="357"/>
      <c r="AT20" s="357"/>
      <c r="AU20" s="357"/>
      <c r="AV20" s="357"/>
      <c r="AW20" s="358"/>
      <c r="AX20" s="356">
        <v>0</v>
      </c>
      <c r="AY20" s="357"/>
      <c r="AZ20" s="357"/>
      <c r="BA20" s="357"/>
      <c r="BB20" s="357"/>
      <c r="BC20" s="357"/>
      <c r="BD20" s="357"/>
      <c r="BE20" s="357"/>
      <c r="BF20" s="358"/>
      <c r="BG20" s="356"/>
      <c r="BH20" s="357"/>
      <c r="BI20" s="357"/>
      <c r="BJ20" s="357"/>
      <c r="BK20" s="357"/>
      <c r="BL20" s="357"/>
      <c r="BM20" s="357"/>
      <c r="BN20" s="357"/>
      <c r="BO20" s="358"/>
      <c r="BP20" s="356"/>
      <c r="BQ20" s="357"/>
      <c r="BR20" s="357"/>
      <c r="BS20" s="357"/>
      <c r="BT20" s="357"/>
      <c r="BU20" s="357"/>
      <c r="BV20" s="357"/>
      <c r="BW20" s="357"/>
      <c r="BX20" s="358"/>
      <c r="BY20" s="356"/>
      <c r="BZ20" s="357"/>
      <c r="CA20" s="357"/>
      <c r="CB20" s="357"/>
      <c r="CC20" s="357"/>
      <c r="CD20" s="357"/>
      <c r="CE20" s="357"/>
      <c r="CF20" s="357"/>
      <c r="CG20" s="358"/>
      <c r="CH20" s="356"/>
      <c r="CI20" s="357"/>
      <c r="CJ20" s="357"/>
      <c r="CK20" s="357"/>
      <c r="CL20" s="357"/>
      <c r="CM20" s="357"/>
      <c r="CN20" s="357"/>
      <c r="CO20" s="357"/>
      <c r="CP20" s="358"/>
      <c r="CQ20" s="356"/>
      <c r="CR20" s="357"/>
      <c r="CS20" s="357"/>
      <c r="CT20" s="357"/>
      <c r="CU20" s="357"/>
      <c r="CV20" s="357"/>
      <c r="CW20" s="357"/>
      <c r="CX20" s="357"/>
      <c r="CY20" s="358"/>
      <c r="CZ20" s="356"/>
      <c r="DA20" s="357"/>
      <c r="DB20" s="357"/>
      <c r="DC20" s="357"/>
      <c r="DD20" s="357"/>
      <c r="DE20" s="357"/>
      <c r="DF20" s="357"/>
      <c r="DG20" s="357"/>
      <c r="DH20" s="358"/>
      <c r="DI20" s="356"/>
      <c r="DJ20" s="357"/>
      <c r="DK20" s="357"/>
      <c r="DL20" s="357"/>
      <c r="DM20" s="357"/>
      <c r="DN20" s="357"/>
      <c r="DO20" s="357"/>
      <c r="DP20" s="357"/>
      <c r="DQ20" s="358"/>
      <c r="DR20" s="356"/>
      <c r="DS20" s="357"/>
      <c r="DT20" s="357"/>
      <c r="DU20" s="357"/>
      <c r="DV20" s="357"/>
      <c r="DW20" s="357"/>
      <c r="DX20" s="357"/>
      <c r="DY20" s="357"/>
      <c r="DZ20" s="358"/>
      <c r="EA20" s="359"/>
      <c r="EB20" s="360"/>
      <c r="EC20" s="360"/>
      <c r="ED20" s="360"/>
      <c r="EE20" s="360"/>
      <c r="EF20" s="360"/>
      <c r="EG20" s="360"/>
      <c r="EH20" s="360"/>
      <c r="EI20" s="360"/>
      <c r="EJ20" s="360"/>
      <c r="EK20" s="360"/>
      <c r="EL20" s="360"/>
      <c r="EM20" s="360"/>
      <c r="EN20" s="360"/>
      <c r="EO20" s="360"/>
      <c r="EP20" s="360"/>
      <c r="EQ20" s="360"/>
      <c r="ER20" s="360"/>
      <c r="ES20" s="360"/>
      <c r="ET20" s="360"/>
      <c r="EU20" s="360"/>
      <c r="EV20" s="360"/>
      <c r="EW20" s="360"/>
      <c r="EX20" s="360"/>
      <c r="EY20" s="361"/>
    </row>
    <row r="21" spans="1:155" x14ac:dyDescent="0.2">
      <c r="A21" s="350" t="s">
        <v>161</v>
      </c>
      <c r="B21" s="351"/>
      <c r="C21" s="351"/>
      <c r="D21" s="351"/>
      <c r="E21" s="351"/>
      <c r="F21" s="352"/>
      <c r="G21" s="353" t="s">
        <v>162</v>
      </c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4"/>
      <c r="AK21" s="354"/>
      <c r="AL21" s="354"/>
      <c r="AM21" s="354"/>
      <c r="AN21" s="355"/>
      <c r="AO21" s="356">
        <v>92.927999999999997</v>
      </c>
      <c r="AP21" s="357"/>
      <c r="AQ21" s="357"/>
      <c r="AR21" s="357"/>
      <c r="AS21" s="357"/>
      <c r="AT21" s="357"/>
      <c r="AU21" s="357"/>
      <c r="AV21" s="357"/>
      <c r="AW21" s="358"/>
      <c r="AX21" s="356">
        <v>84.473792190000012</v>
      </c>
      <c r="AY21" s="357"/>
      <c r="AZ21" s="357"/>
      <c r="BA21" s="357"/>
      <c r="BB21" s="357"/>
      <c r="BC21" s="357"/>
      <c r="BD21" s="357"/>
      <c r="BE21" s="357"/>
      <c r="BF21" s="358"/>
      <c r="BG21" s="356">
        <v>3.9850000000000003</v>
      </c>
      <c r="BH21" s="357"/>
      <c r="BI21" s="357"/>
      <c r="BJ21" s="357"/>
      <c r="BK21" s="357"/>
      <c r="BL21" s="357"/>
      <c r="BM21" s="357"/>
      <c r="BN21" s="357"/>
      <c r="BO21" s="358"/>
      <c r="BP21" s="356">
        <v>16.544099999999997</v>
      </c>
      <c r="BQ21" s="357"/>
      <c r="BR21" s="357"/>
      <c r="BS21" s="357"/>
      <c r="BT21" s="357"/>
      <c r="BU21" s="357"/>
      <c r="BV21" s="357"/>
      <c r="BW21" s="357"/>
      <c r="BX21" s="358"/>
      <c r="BY21" s="356">
        <v>2.3310000000000004</v>
      </c>
      <c r="BZ21" s="357"/>
      <c r="CA21" s="357"/>
      <c r="CB21" s="357"/>
      <c r="CC21" s="357"/>
      <c r="CD21" s="357"/>
      <c r="CE21" s="357"/>
      <c r="CF21" s="357"/>
      <c r="CG21" s="358"/>
      <c r="CH21" s="356">
        <v>41.615787526440663</v>
      </c>
      <c r="CI21" s="357"/>
      <c r="CJ21" s="357"/>
      <c r="CK21" s="357"/>
      <c r="CL21" s="357"/>
      <c r="CM21" s="357"/>
      <c r="CN21" s="357"/>
      <c r="CO21" s="357"/>
      <c r="CP21" s="358"/>
      <c r="CQ21" s="356">
        <v>13.719999999999999</v>
      </c>
      <c r="CR21" s="357"/>
      <c r="CS21" s="357"/>
      <c r="CT21" s="357"/>
      <c r="CU21" s="357"/>
      <c r="CV21" s="357"/>
      <c r="CW21" s="357"/>
      <c r="CX21" s="357"/>
      <c r="CY21" s="358"/>
      <c r="CZ21" s="356">
        <v>-7.6518962750847468</v>
      </c>
      <c r="DA21" s="357"/>
      <c r="DB21" s="357"/>
      <c r="DC21" s="357"/>
      <c r="DD21" s="357"/>
      <c r="DE21" s="357"/>
      <c r="DF21" s="357"/>
      <c r="DG21" s="357"/>
      <c r="DH21" s="358"/>
      <c r="DI21" s="356">
        <v>72.891999999999996</v>
      </c>
      <c r="DJ21" s="357"/>
      <c r="DK21" s="357"/>
      <c r="DL21" s="357"/>
      <c r="DM21" s="357"/>
      <c r="DN21" s="357"/>
      <c r="DO21" s="357"/>
      <c r="DP21" s="357"/>
      <c r="DQ21" s="358"/>
      <c r="DR21" s="356">
        <v>33.965800938644094</v>
      </c>
      <c r="DS21" s="357"/>
      <c r="DT21" s="357"/>
      <c r="DU21" s="357"/>
      <c r="DV21" s="357"/>
      <c r="DW21" s="357"/>
      <c r="DX21" s="357"/>
      <c r="DY21" s="357"/>
      <c r="DZ21" s="358"/>
      <c r="EA21" s="359"/>
      <c r="EB21" s="360"/>
      <c r="EC21" s="360"/>
      <c r="ED21" s="360"/>
      <c r="EE21" s="360"/>
      <c r="EF21" s="360"/>
      <c r="EG21" s="360"/>
      <c r="EH21" s="360"/>
      <c r="EI21" s="360"/>
      <c r="EJ21" s="360"/>
      <c r="EK21" s="360"/>
      <c r="EL21" s="360"/>
      <c r="EM21" s="360"/>
      <c r="EN21" s="360"/>
      <c r="EO21" s="360"/>
      <c r="EP21" s="360"/>
      <c r="EQ21" s="360"/>
      <c r="ER21" s="360"/>
      <c r="ES21" s="360"/>
      <c r="ET21" s="360"/>
      <c r="EU21" s="360"/>
      <c r="EV21" s="360"/>
      <c r="EW21" s="360"/>
      <c r="EX21" s="360"/>
      <c r="EY21" s="361"/>
    </row>
    <row r="22" spans="1:155" ht="10.5" customHeight="1" x14ac:dyDescent="0.2">
      <c r="A22" s="350" t="s">
        <v>163</v>
      </c>
      <c r="B22" s="351"/>
      <c r="C22" s="351"/>
      <c r="D22" s="351"/>
      <c r="E22" s="351"/>
      <c r="F22" s="352"/>
      <c r="G22" s="353" t="s">
        <v>164</v>
      </c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4"/>
      <c r="AK22" s="354"/>
      <c r="AL22" s="354"/>
      <c r="AM22" s="354"/>
      <c r="AN22" s="355"/>
      <c r="AO22" s="356">
        <v>92.927999999999997</v>
      </c>
      <c r="AP22" s="357"/>
      <c r="AQ22" s="357"/>
      <c r="AR22" s="357"/>
      <c r="AS22" s="357"/>
      <c r="AT22" s="357"/>
      <c r="AU22" s="357"/>
      <c r="AV22" s="357"/>
      <c r="AW22" s="358"/>
      <c r="AX22" s="356">
        <v>84.473792190000012</v>
      </c>
      <c r="AY22" s="357"/>
      <c r="AZ22" s="357"/>
      <c r="BA22" s="357"/>
      <c r="BB22" s="357"/>
      <c r="BC22" s="357"/>
      <c r="BD22" s="357"/>
      <c r="BE22" s="357"/>
      <c r="BF22" s="358"/>
      <c r="BG22" s="356">
        <v>3.9850000000000003</v>
      </c>
      <c r="BH22" s="357"/>
      <c r="BI22" s="357"/>
      <c r="BJ22" s="357"/>
      <c r="BK22" s="357"/>
      <c r="BL22" s="357"/>
      <c r="BM22" s="357"/>
      <c r="BN22" s="357"/>
      <c r="BO22" s="358"/>
      <c r="BP22" s="356">
        <v>16.544099999999997</v>
      </c>
      <c r="BQ22" s="357"/>
      <c r="BR22" s="357"/>
      <c r="BS22" s="357"/>
      <c r="BT22" s="357"/>
      <c r="BU22" s="357"/>
      <c r="BV22" s="357"/>
      <c r="BW22" s="357"/>
      <c r="BX22" s="358"/>
      <c r="BY22" s="356">
        <v>2.3310000000000004</v>
      </c>
      <c r="BZ22" s="357"/>
      <c r="CA22" s="357"/>
      <c r="CB22" s="357"/>
      <c r="CC22" s="357"/>
      <c r="CD22" s="357"/>
      <c r="CE22" s="357"/>
      <c r="CF22" s="357"/>
      <c r="CG22" s="358"/>
      <c r="CH22" s="356">
        <v>41.615787526440663</v>
      </c>
      <c r="CI22" s="357"/>
      <c r="CJ22" s="357"/>
      <c r="CK22" s="357"/>
      <c r="CL22" s="357"/>
      <c r="CM22" s="357"/>
      <c r="CN22" s="357"/>
      <c r="CO22" s="357"/>
      <c r="CP22" s="358"/>
      <c r="CQ22" s="356">
        <v>13.719999999999999</v>
      </c>
      <c r="CR22" s="357"/>
      <c r="CS22" s="357"/>
      <c r="CT22" s="357"/>
      <c r="CU22" s="357"/>
      <c r="CV22" s="357"/>
      <c r="CW22" s="357"/>
      <c r="CX22" s="357"/>
      <c r="CY22" s="358"/>
      <c r="CZ22" s="356">
        <v>-7.6518962750847468</v>
      </c>
      <c r="DA22" s="357"/>
      <c r="DB22" s="357"/>
      <c r="DC22" s="357"/>
      <c r="DD22" s="357"/>
      <c r="DE22" s="357"/>
      <c r="DF22" s="357"/>
      <c r="DG22" s="357"/>
      <c r="DH22" s="358"/>
      <c r="DI22" s="356">
        <v>72.891999999999996</v>
      </c>
      <c r="DJ22" s="357"/>
      <c r="DK22" s="357"/>
      <c r="DL22" s="357"/>
      <c r="DM22" s="357"/>
      <c r="DN22" s="357"/>
      <c r="DO22" s="357"/>
      <c r="DP22" s="357"/>
      <c r="DQ22" s="358"/>
      <c r="DR22" s="356">
        <v>33.965800938644094</v>
      </c>
      <c r="DS22" s="357"/>
      <c r="DT22" s="357"/>
      <c r="DU22" s="357"/>
      <c r="DV22" s="357"/>
      <c r="DW22" s="357"/>
      <c r="DX22" s="357"/>
      <c r="DY22" s="357"/>
      <c r="DZ22" s="358"/>
      <c r="EA22" s="359"/>
      <c r="EB22" s="360"/>
      <c r="EC22" s="360"/>
      <c r="ED22" s="360"/>
      <c r="EE22" s="360"/>
      <c r="EF22" s="360"/>
      <c r="EG22" s="360"/>
      <c r="EH22" s="360"/>
      <c r="EI22" s="360"/>
      <c r="EJ22" s="360"/>
      <c r="EK22" s="360"/>
      <c r="EL22" s="360"/>
      <c r="EM22" s="360"/>
      <c r="EN22" s="360"/>
      <c r="EO22" s="360"/>
      <c r="EP22" s="360"/>
      <c r="EQ22" s="360"/>
      <c r="ER22" s="360"/>
      <c r="ES22" s="360"/>
      <c r="ET22" s="360"/>
      <c r="EU22" s="360"/>
      <c r="EV22" s="360"/>
      <c r="EW22" s="360"/>
      <c r="EX22" s="360"/>
      <c r="EY22" s="361"/>
    </row>
    <row r="23" spans="1:155" ht="10.5" customHeight="1" x14ac:dyDescent="0.2">
      <c r="A23" s="350" t="s">
        <v>165</v>
      </c>
      <c r="B23" s="351"/>
      <c r="C23" s="351"/>
      <c r="D23" s="351"/>
      <c r="E23" s="351"/>
      <c r="F23" s="352"/>
      <c r="G23" s="353" t="s">
        <v>166</v>
      </c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  <c r="Z23" s="354"/>
      <c r="AA23" s="354"/>
      <c r="AB23" s="354"/>
      <c r="AC23" s="354"/>
      <c r="AD23" s="354"/>
      <c r="AE23" s="354"/>
      <c r="AF23" s="354"/>
      <c r="AG23" s="354"/>
      <c r="AH23" s="354"/>
      <c r="AI23" s="354"/>
      <c r="AJ23" s="354"/>
      <c r="AK23" s="354"/>
      <c r="AL23" s="354"/>
      <c r="AM23" s="354"/>
      <c r="AN23" s="355"/>
      <c r="AO23" s="356">
        <v>0</v>
      </c>
      <c r="AP23" s="357"/>
      <c r="AQ23" s="357"/>
      <c r="AR23" s="357"/>
      <c r="AS23" s="357"/>
      <c r="AT23" s="357"/>
      <c r="AU23" s="357"/>
      <c r="AV23" s="357"/>
      <c r="AW23" s="358"/>
      <c r="AX23" s="356">
        <v>0</v>
      </c>
      <c r="AY23" s="357"/>
      <c r="AZ23" s="357"/>
      <c r="BA23" s="357"/>
      <c r="BB23" s="357"/>
      <c r="BC23" s="357"/>
      <c r="BD23" s="357"/>
      <c r="BE23" s="357"/>
      <c r="BF23" s="358"/>
      <c r="BG23" s="356"/>
      <c r="BH23" s="357"/>
      <c r="BI23" s="357"/>
      <c r="BJ23" s="357"/>
      <c r="BK23" s="357"/>
      <c r="BL23" s="357"/>
      <c r="BM23" s="357"/>
      <c r="BN23" s="357"/>
      <c r="BO23" s="358"/>
      <c r="BP23" s="356"/>
      <c r="BQ23" s="357"/>
      <c r="BR23" s="357"/>
      <c r="BS23" s="357"/>
      <c r="BT23" s="357"/>
      <c r="BU23" s="357"/>
      <c r="BV23" s="357"/>
      <c r="BW23" s="357"/>
      <c r="BX23" s="358"/>
      <c r="BY23" s="356"/>
      <c r="BZ23" s="357"/>
      <c r="CA23" s="357"/>
      <c r="CB23" s="357"/>
      <c r="CC23" s="357"/>
      <c r="CD23" s="357"/>
      <c r="CE23" s="357"/>
      <c r="CF23" s="357"/>
      <c r="CG23" s="358"/>
      <c r="CH23" s="356"/>
      <c r="CI23" s="357"/>
      <c r="CJ23" s="357"/>
      <c r="CK23" s="357"/>
      <c r="CL23" s="357"/>
      <c r="CM23" s="357"/>
      <c r="CN23" s="357"/>
      <c r="CO23" s="357"/>
      <c r="CP23" s="358"/>
      <c r="CQ23" s="356"/>
      <c r="CR23" s="357"/>
      <c r="CS23" s="357"/>
      <c r="CT23" s="357"/>
      <c r="CU23" s="357"/>
      <c r="CV23" s="357"/>
      <c r="CW23" s="357"/>
      <c r="CX23" s="357"/>
      <c r="CY23" s="358"/>
      <c r="CZ23" s="356"/>
      <c r="DA23" s="357"/>
      <c r="DB23" s="357"/>
      <c r="DC23" s="357"/>
      <c r="DD23" s="357"/>
      <c r="DE23" s="357"/>
      <c r="DF23" s="357"/>
      <c r="DG23" s="357"/>
      <c r="DH23" s="358"/>
      <c r="DI23" s="356"/>
      <c r="DJ23" s="357"/>
      <c r="DK23" s="357"/>
      <c r="DL23" s="357"/>
      <c r="DM23" s="357"/>
      <c r="DN23" s="357"/>
      <c r="DO23" s="357"/>
      <c r="DP23" s="357"/>
      <c r="DQ23" s="358"/>
      <c r="DR23" s="356"/>
      <c r="DS23" s="357"/>
      <c r="DT23" s="357"/>
      <c r="DU23" s="357"/>
      <c r="DV23" s="357"/>
      <c r="DW23" s="357"/>
      <c r="DX23" s="357"/>
      <c r="DY23" s="357"/>
      <c r="DZ23" s="358"/>
      <c r="EA23" s="359"/>
      <c r="EB23" s="360"/>
      <c r="EC23" s="360"/>
      <c r="ED23" s="360"/>
      <c r="EE23" s="360"/>
      <c r="EF23" s="360"/>
      <c r="EG23" s="360"/>
      <c r="EH23" s="360"/>
      <c r="EI23" s="360"/>
      <c r="EJ23" s="360"/>
      <c r="EK23" s="360"/>
      <c r="EL23" s="360"/>
      <c r="EM23" s="360"/>
      <c r="EN23" s="360"/>
      <c r="EO23" s="360"/>
      <c r="EP23" s="360"/>
      <c r="EQ23" s="360"/>
      <c r="ER23" s="360"/>
      <c r="ES23" s="360"/>
      <c r="ET23" s="360"/>
      <c r="EU23" s="360"/>
      <c r="EV23" s="360"/>
      <c r="EW23" s="360"/>
      <c r="EX23" s="360"/>
      <c r="EY23" s="361"/>
    </row>
    <row r="24" spans="1:155" ht="21.75" customHeight="1" x14ac:dyDescent="0.2">
      <c r="A24" s="350" t="s">
        <v>167</v>
      </c>
      <c r="B24" s="351"/>
      <c r="C24" s="351"/>
      <c r="D24" s="351"/>
      <c r="E24" s="351"/>
      <c r="F24" s="352"/>
      <c r="G24" s="353" t="s">
        <v>168</v>
      </c>
      <c r="H24" s="354"/>
      <c r="I24" s="354"/>
      <c r="J24" s="354"/>
      <c r="K24" s="354"/>
      <c r="L24" s="354"/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  <c r="AA24" s="354"/>
      <c r="AB24" s="354"/>
      <c r="AC24" s="354"/>
      <c r="AD24" s="354"/>
      <c r="AE24" s="354"/>
      <c r="AF24" s="354"/>
      <c r="AG24" s="354"/>
      <c r="AH24" s="354"/>
      <c r="AI24" s="354"/>
      <c r="AJ24" s="354"/>
      <c r="AK24" s="354"/>
      <c r="AL24" s="354"/>
      <c r="AM24" s="354"/>
      <c r="AN24" s="355"/>
      <c r="AO24" s="356">
        <v>0</v>
      </c>
      <c r="AP24" s="357"/>
      <c r="AQ24" s="357"/>
      <c r="AR24" s="357"/>
      <c r="AS24" s="357"/>
      <c r="AT24" s="357"/>
      <c r="AU24" s="357"/>
      <c r="AV24" s="357"/>
      <c r="AW24" s="358"/>
      <c r="AX24" s="356">
        <v>0</v>
      </c>
      <c r="AY24" s="357"/>
      <c r="AZ24" s="357"/>
      <c r="BA24" s="357"/>
      <c r="BB24" s="357"/>
      <c r="BC24" s="357"/>
      <c r="BD24" s="357"/>
      <c r="BE24" s="357"/>
      <c r="BF24" s="358"/>
      <c r="BG24" s="356"/>
      <c r="BH24" s="357"/>
      <c r="BI24" s="357"/>
      <c r="BJ24" s="357"/>
      <c r="BK24" s="357"/>
      <c r="BL24" s="357"/>
      <c r="BM24" s="357"/>
      <c r="BN24" s="357"/>
      <c r="BO24" s="358"/>
      <c r="BP24" s="356"/>
      <c r="BQ24" s="357"/>
      <c r="BR24" s="357"/>
      <c r="BS24" s="357"/>
      <c r="BT24" s="357"/>
      <c r="BU24" s="357"/>
      <c r="BV24" s="357"/>
      <c r="BW24" s="357"/>
      <c r="BX24" s="358"/>
      <c r="BY24" s="356"/>
      <c r="BZ24" s="357"/>
      <c r="CA24" s="357"/>
      <c r="CB24" s="357"/>
      <c r="CC24" s="357"/>
      <c r="CD24" s="357"/>
      <c r="CE24" s="357"/>
      <c r="CF24" s="357"/>
      <c r="CG24" s="358"/>
      <c r="CH24" s="356"/>
      <c r="CI24" s="357"/>
      <c r="CJ24" s="357"/>
      <c r="CK24" s="357"/>
      <c r="CL24" s="357"/>
      <c r="CM24" s="357"/>
      <c r="CN24" s="357"/>
      <c r="CO24" s="357"/>
      <c r="CP24" s="358"/>
      <c r="CQ24" s="356"/>
      <c r="CR24" s="357"/>
      <c r="CS24" s="357"/>
      <c r="CT24" s="357"/>
      <c r="CU24" s="357"/>
      <c r="CV24" s="357"/>
      <c r="CW24" s="357"/>
      <c r="CX24" s="357"/>
      <c r="CY24" s="358"/>
      <c r="CZ24" s="356"/>
      <c r="DA24" s="357"/>
      <c r="DB24" s="357"/>
      <c r="DC24" s="357"/>
      <c r="DD24" s="357"/>
      <c r="DE24" s="357"/>
      <c r="DF24" s="357"/>
      <c r="DG24" s="357"/>
      <c r="DH24" s="358"/>
      <c r="DI24" s="356"/>
      <c r="DJ24" s="357"/>
      <c r="DK24" s="357"/>
      <c r="DL24" s="357"/>
      <c r="DM24" s="357"/>
      <c r="DN24" s="357"/>
      <c r="DO24" s="357"/>
      <c r="DP24" s="357"/>
      <c r="DQ24" s="358"/>
      <c r="DR24" s="356"/>
      <c r="DS24" s="357"/>
      <c r="DT24" s="357"/>
      <c r="DU24" s="357"/>
      <c r="DV24" s="357"/>
      <c r="DW24" s="357"/>
      <c r="DX24" s="357"/>
      <c r="DY24" s="357"/>
      <c r="DZ24" s="358"/>
      <c r="EA24" s="359"/>
      <c r="EB24" s="360"/>
      <c r="EC24" s="360"/>
      <c r="ED24" s="360"/>
      <c r="EE24" s="360"/>
      <c r="EF24" s="360"/>
      <c r="EG24" s="360"/>
      <c r="EH24" s="360"/>
      <c r="EI24" s="360"/>
      <c r="EJ24" s="360"/>
      <c r="EK24" s="360"/>
      <c r="EL24" s="360"/>
      <c r="EM24" s="360"/>
      <c r="EN24" s="360"/>
      <c r="EO24" s="360"/>
      <c r="EP24" s="360"/>
      <c r="EQ24" s="360"/>
      <c r="ER24" s="360"/>
      <c r="ES24" s="360"/>
      <c r="ET24" s="360"/>
      <c r="EU24" s="360"/>
      <c r="EV24" s="360"/>
      <c r="EW24" s="360"/>
      <c r="EX24" s="360"/>
      <c r="EY24" s="361"/>
    </row>
    <row r="25" spans="1:155" ht="10.5" customHeight="1" x14ac:dyDescent="0.2">
      <c r="A25" s="350" t="s">
        <v>169</v>
      </c>
      <c r="B25" s="351"/>
      <c r="C25" s="351"/>
      <c r="D25" s="351"/>
      <c r="E25" s="351"/>
      <c r="F25" s="352"/>
      <c r="G25" s="353" t="s">
        <v>170</v>
      </c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  <c r="Z25" s="354"/>
      <c r="AA25" s="354"/>
      <c r="AB25" s="354"/>
      <c r="AC25" s="354"/>
      <c r="AD25" s="354"/>
      <c r="AE25" s="354"/>
      <c r="AF25" s="354"/>
      <c r="AG25" s="354"/>
      <c r="AH25" s="354"/>
      <c r="AI25" s="354"/>
      <c r="AJ25" s="354"/>
      <c r="AK25" s="354"/>
      <c r="AL25" s="354"/>
      <c r="AM25" s="354"/>
      <c r="AN25" s="355"/>
      <c r="AO25" s="356">
        <v>18.0239148</v>
      </c>
      <c r="AP25" s="357"/>
      <c r="AQ25" s="357"/>
      <c r="AR25" s="357"/>
      <c r="AS25" s="357"/>
      <c r="AT25" s="357"/>
      <c r="AU25" s="357"/>
      <c r="AV25" s="357"/>
      <c r="AW25" s="358"/>
      <c r="AX25" s="356">
        <v>19.915395109199999</v>
      </c>
      <c r="AY25" s="357"/>
      <c r="AZ25" s="357"/>
      <c r="BA25" s="357"/>
      <c r="BB25" s="357"/>
      <c r="BC25" s="357"/>
      <c r="BD25" s="357"/>
      <c r="BE25" s="357"/>
      <c r="BF25" s="358"/>
      <c r="BG25" s="356">
        <v>0.71730000000000005</v>
      </c>
      <c r="BH25" s="357"/>
      <c r="BI25" s="357"/>
      <c r="BJ25" s="357"/>
      <c r="BK25" s="357"/>
      <c r="BL25" s="357"/>
      <c r="BM25" s="357"/>
      <c r="BN25" s="357"/>
      <c r="BO25" s="358"/>
      <c r="BP25" s="356">
        <v>3.1422780000000001</v>
      </c>
      <c r="BQ25" s="357"/>
      <c r="BR25" s="357"/>
      <c r="BS25" s="357"/>
      <c r="BT25" s="357"/>
      <c r="BU25" s="357"/>
      <c r="BV25" s="357"/>
      <c r="BW25" s="357"/>
      <c r="BX25" s="358"/>
      <c r="BY25" s="356">
        <v>0.41958000000000006</v>
      </c>
      <c r="BZ25" s="357"/>
      <c r="CA25" s="357"/>
      <c r="CB25" s="357"/>
      <c r="CC25" s="357"/>
      <c r="CD25" s="357"/>
      <c r="CE25" s="357"/>
      <c r="CF25" s="357"/>
      <c r="CG25" s="358"/>
      <c r="CH25" s="356">
        <v>8.2404929411999976</v>
      </c>
      <c r="CI25" s="357"/>
      <c r="CJ25" s="357"/>
      <c r="CK25" s="357"/>
      <c r="CL25" s="357"/>
      <c r="CM25" s="357"/>
      <c r="CN25" s="357"/>
      <c r="CO25" s="357"/>
      <c r="CP25" s="358"/>
      <c r="CQ25" s="356">
        <v>2.4695999999999998</v>
      </c>
      <c r="CR25" s="357"/>
      <c r="CS25" s="357"/>
      <c r="CT25" s="357"/>
      <c r="CU25" s="357"/>
      <c r="CV25" s="357"/>
      <c r="CW25" s="357"/>
      <c r="CX25" s="357"/>
      <c r="CY25" s="358"/>
      <c r="CZ25" s="356">
        <v>0.50283459539999997</v>
      </c>
      <c r="DA25" s="357"/>
      <c r="DB25" s="357"/>
      <c r="DC25" s="357"/>
      <c r="DD25" s="357"/>
      <c r="DE25" s="357"/>
      <c r="DF25" s="357"/>
      <c r="DG25" s="357"/>
      <c r="DH25" s="358"/>
      <c r="DI25" s="356">
        <v>14.417434799999999</v>
      </c>
      <c r="DJ25" s="357"/>
      <c r="DK25" s="357"/>
      <c r="DL25" s="357"/>
      <c r="DM25" s="357"/>
      <c r="DN25" s="357"/>
      <c r="DO25" s="357"/>
      <c r="DP25" s="357"/>
      <c r="DQ25" s="358"/>
      <c r="DR25" s="356">
        <v>8.0297895726000039</v>
      </c>
      <c r="DS25" s="357"/>
      <c r="DT25" s="357"/>
      <c r="DU25" s="357"/>
      <c r="DV25" s="357"/>
      <c r="DW25" s="357"/>
      <c r="DX25" s="357"/>
      <c r="DY25" s="357"/>
      <c r="DZ25" s="358"/>
      <c r="EA25" s="359"/>
      <c r="EB25" s="360"/>
      <c r="EC25" s="360"/>
      <c r="ED25" s="360"/>
      <c r="EE25" s="360"/>
      <c r="EF25" s="360"/>
      <c r="EG25" s="360"/>
      <c r="EH25" s="360"/>
      <c r="EI25" s="360"/>
      <c r="EJ25" s="360"/>
      <c r="EK25" s="360"/>
      <c r="EL25" s="360"/>
      <c r="EM25" s="360"/>
      <c r="EN25" s="360"/>
      <c r="EO25" s="360"/>
      <c r="EP25" s="360"/>
      <c r="EQ25" s="360"/>
      <c r="ER25" s="360"/>
      <c r="ES25" s="360"/>
      <c r="ET25" s="360"/>
      <c r="EU25" s="360"/>
      <c r="EV25" s="360"/>
      <c r="EW25" s="360"/>
      <c r="EX25" s="360"/>
      <c r="EY25" s="361"/>
    </row>
    <row r="26" spans="1:155" ht="21" customHeight="1" x14ac:dyDescent="0.2">
      <c r="A26" s="350" t="s">
        <v>171</v>
      </c>
      <c r="B26" s="351"/>
      <c r="C26" s="351"/>
      <c r="D26" s="351"/>
      <c r="E26" s="351"/>
      <c r="F26" s="352"/>
      <c r="G26" s="353" t="s">
        <v>220</v>
      </c>
      <c r="H26" s="354"/>
      <c r="I26" s="354"/>
      <c r="J26" s="354"/>
      <c r="K26" s="354"/>
      <c r="L26" s="354"/>
      <c r="M26" s="354"/>
      <c r="N26" s="354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  <c r="AA26" s="354"/>
      <c r="AB26" s="354"/>
      <c r="AC26" s="354"/>
      <c r="AD26" s="354"/>
      <c r="AE26" s="354"/>
      <c r="AF26" s="354"/>
      <c r="AG26" s="354"/>
      <c r="AH26" s="354"/>
      <c r="AI26" s="354"/>
      <c r="AJ26" s="354"/>
      <c r="AK26" s="354"/>
      <c r="AL26" s="354"/>
      <c r="AM26" s="354"/>
      <c r="AN26" s="355"/>
      <c r="AO26" s="356">
        <v>0</v>
      </c>
      <c r="AP26" s="357"/>
      <c r="AQ26" s="357"/>
      <c r="AR26" s="357"/>
      <c r="AS26" s="357"/>
      <c r="AT26" s="357"/>
      <c r="AU26" s="357"/>
      <c r="AV26" s="357"/>
      <c r="AW26" s="358"/>
      <c r="AX26" s="356">
        <v>20.624291750000001</v>
      </c>
      <c r="AY26" s="357"/>
      <c r="AZ26" s="357"/>
      <c r="BA26" s="357"/>
      <c r="BB26" s="357"/>
      <c r="BC26" s="357"/>
      <c r="BD26" s="357"/>
      <c r="BE26" s="357"/>
      <c r="BF26" s="358"/>
      <c r="BG26" s="356">
        <v>0</v>
      </c>
      <c r="BH26" s="357"/>
      <c r="BI26" s="357"/>
      <c r="BJ26" s="357"/>
      <c r="BK26" s="357"/>
      <c r="BL26" s="357"/>
      <c r="BM26" s="357"/>
      <c r="BN26" s="357"/>
      <c r="BO26" s="358"/>
      <c r="BP26" s="356">
        <v>0.91300000000000003</v>
      </c>
      <c r="BQ26" s="357"/>
      <c r="BR26" s="357"/>
      <c r="BS26" s="357"/>
      <c r="BT26" s="357"/>
      <c r="BU26" s="357"/>
      <c r="BV26" s="357"/>
      <c r="BW26" s="357"/>
      <c r="BX26" s="358"/>
      <c r="BY26" s="356">
        <v>0</v>
      </c>
      <c r="BZ26" s="357"/>
      <c r="CA26" s="357"/>
      <c r="CB26" s="357"/>
      <c r="CC26" s="357"/>
      <c r="CD26" s="357"/>
      <c r="CE26" s="357"/>
      <c r="CF26" s="357"/>
      <c r="CG26" s="358"/>
      <c r="CH26" s="356">
        <v>4.1647288135593223</v>
      </c>
      <c r="CI26" s="357"/>
      <c r="CJ26" s="357"/>
      <c r="CK26" s="357"/>
      <c r="CL26" s="357"/>
      <c r="CM26" s="357"/>
      <c r="CN26" s="357"/>
      <c r="CO26" s="357"/>
      <c r="CP26" s="358"/>
      <c r="CQ26" s="356">
        <v>0</v>
      </c>
      <c r="CR26" s="357"/>
      <c r="CS26" s="357"/>
      <c r="CT26" s="357"/>
      <c r="CU26" s="357"/>
      <c r="CV26" s="357"/>
      <c r="CW26" s="357"/>
      <c r="CX26" s="357"/>
      <c r="CY26" s="358"/>
      <c r="CZ26" s="356">
        <v>10.445421805084747</v>
      </c>
      <c r="DA26" s="357"/>
      <c r="DB26" s="357"/>
      <c r="DC26" s="357"/>
      <c r="DD26" s="357"/>
      <c r="DE26" s="357"/>
      <c r="DF26" s="357"/>
      <c r="DG26" s="357"/>
      <c r="DH26" s="358"/>
      <c r="DI26" s="356"/>
      <c r="DJ26" s="357"/>
      <c r="DK26" s="357"/>
      <c r="DL26" s="357"/>
      <c r="DM26" s="357"/>
      <c r="DN26" s="357"/>
      <c r="DO26" s="357"/>
      <c r="DP26" s="357"/>
      <c r="DQ26" s="358"/>
      <c r="DR26" s="356">
        <v>5.1011411313559316</v>
      </c>
      <c r="DS26" s="357"/>
      <c r="DT26" s="357"/>
      <c r="DU26" s="357"/>
      <c r="DV26" s="357"/>
      <c r="DW26" s="357"/>
      <c r="DX26" s="357"/>
      <c r="DY26" s="357"/>
      <c r="DZ26" s="358"/>
      <c r="EA26" s="359"/>
      <c r="EB26" s="360"/>
      <c r="EC26" s="360"/>
      <c r="ED26" s="360"/>
      <c r="EE26" s="360"/>
      <c r="EF26" s="360"/>
      <c r="EG26" s="360"/>
      <c r="EH26" s="360"/>
      <c r="EI26" s="360"/>
      <c r="EJ26" s="360"/>
      <c r="EK26" s="360"/>
      <c r="EL26" s="360"/>
      <c r="EM26" s="360"/>
      <c r="EN26" s="360"/>
      <c r="EO26" s="360"/>
      <c r="EP26" s="360"/>
      <c r="EQ26" s="360"/>
      <c r="ER26" s="360"/>
      <c r="ES26" s="360"/>
      <c r="ET26" s="360"/>
      <c r="EU26" s="360"/>
      <c r="EV26" s="360"/>
      <c r="EW26" s="360"/>
      <c r="EX26" s="360"/>
      <c r="EY26" s="361"/>
    </row>
    <row r="27" spans="1:155" ht="10.5" customHeight="1" x14ac:dyDescent="0.2">
      <c r="A27" s="350" t="s">
        <v>172</v>
      </c>
      <c r="B27" s="351"/>
      <c r="C27" s="351"/>
      <c r="D27" s="351"/>
      <c r="E27" s="351"/>
      <c r="F27" s="352"/>
      <c r="G27" s="353" t="s">
        <v>173</v>
      </c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54"/>
      <c r="V27" s="354"/>
      <c r="W27" s="354"/>
      <c r="X27" s="354"/>
      <c r="Y27" s="354"/>
      <c r="Z27" s="354"/>
      <c r="AA27" s="354"/>
      <c r="AB27" s="354"/>
      <c r="AC27" s="354"/>
      <c r="AD27" s="354"/>
      <c r="AE27" s="354"/>
      <c r="AF27" s="354"/>
      <c r="AG27" s="354"/>
      <c r="AH27" s="354"/>
      <c r="AI27" s="354"/>
      <c r="AJ27" s="354"/>
      <c r="AK27" s="354"/>
      <c r="AL27" s="354"/>
      <c r="AM27" s="354"/>
      <c r="AN27" s="355"/>
      <c r="AO27" s="356"/>
      <c r="AP27" s="357"/>
      <c r="AQ27" s="357"/>
      <c r="AR27" s="357"/>
      <c r="AS27" s="357"/>
      <c r="AT27" s="357"/>
      <c r="AU27" s="357"/>
      <c r="AV27" s="357"/>
      <c r="AW27" s="358"/>
      <c r="AX27" s="356"/>
      <c r="AY27" s="357"/>
      <c r="AZ27" s="357"/>
      <c r="BA27" s="357"/>
      <c r="BB27" s="357"/>
      <c r="BC27" s="357"/>
      <c r="BD27" s="357"/>
      <c r="BE27" s="357"/>
      <c r="BF27" s="358"/>
      <c r="BG27" s="356"/>
      <c r="BH27" s="357"/>
      <c r="BI27" s="357"/>
      <c r="BJ27" s="357"/>
      <c r="BK27" s="357"/>
      <c r="BL27" s="357"/>
      <c r="BM27" s="357"/>
      <c r="BN27" s="357"/>
      <c r="BO27" s="358"/>
      <c r="BP27" s="356"/>
      <c r="BQ27" s="357"/>
      <c r="BR27" s="357"/>
      <c r="BS27" s="357"/>
      <c r="BT27" s="357"/>
      <c r="BU27" s="357"/>
      <c r="BV27" s="357"/>
      <c r="BW27" s="357"/>
      <c r="BX27" s="358"/>
      <c r="BY27" s="356"/>
      <c r="BZ27" s="357"/>
      <c r="CA27" s="357"/>
      <c r="CB27" s="357"/>
      <c r="CC27" s="357"/>
      <c r="CD27" s="357"/>
      <c r="CE27" s="357"/>
      <c r="CF27" s="357"/>
      <c r="CG27" s="358"/>
      <c r="CH27" s="356"/>
      <c r="CI27" s="357"/>
      <c r="CJ27" s="357"/>
      <c r="CK27" s="357"/>
      <c r="CL27" s="357"/>
      <c r="CM27" s="357"/>
      <c r="CN27" s="357"/>
      <c r="CO27" s="357"/>
      <c r="CP27" s="358"/>
      <c r="CQ27" s="356"/>
      <c r="CR27" s="357"/>
      <c r="CS27" s="357"/>
      <c r="CT27" s="357"/>
      <c r="CU27" s="357"/>
      <c r="CV27" s="357"/>
      <c r="CW27" s="357"/>
      <c r="CX27" s="357"/>
      <c r="CY27" s="358"/>
      <c r="CZ27" s="356"/>
      <c r="DA27" s="357"/>
      <c r="DB27" s="357"/>
      <c r="DC27" s="357"/>
      <c r="DD27" s="357"/>
      <c r="DE27" s="357"/>
      <c r="DF27" s="357"/>
      <c r="DG27" s="357"/>
      <c r="DH27" s="358"/>
      <c r="DI27" s="356"/>
      <c r="DJ27" s="357"/>
      <c r="DK27" s="357"/>
      <c r="DL27" s="357"/>
      <c r="DM27" s="357"/>
      <c r="DN27" s="357"/>
      <c r="DO27" s="357"/>
      <c r="DP27" s="357"/>
      <c r="DQ27" s="358"/>
      <c r="DR27" s="356"/>
      <c r="DS27" s="357"/>
      <c r="DT27" s="357"/>
      <c r="DU27" s="357"/>
      <c r="DV27" s="357"/>
      <c r="DW27" s="357"/>
      <c r="DX27" s="357"/>
      <c r="DY27" s="357"/>
      <c r="DZ27" s="358"/>
      <c r="EA27" s="359"/>
      <c r="EB27" s="360"/>
      <c r="EC27" s="360"/>
      <c r="ED27" s="360"/>
      <c r="EE27" s="360"/>
      <c r="EF27" s="360"/>
      <c r="EG27" s="360"/>
      <c r="EH27" s="360"/>
      <c r="EI27" s="360"/>
      <c r="EJ27" s="360"/>
      <c r="EK27" s="360"/>
      <c r="EL27" s="360"/>
      <c r="EM27" s="360"/>
      <c r="EN27" s="360"/>
      <c r="EO27" s="360"/>
      <c r="EP27" s="360"/>
      <c r="EQ27" s="360"/>
      <c r="ER27" s="360"/>
      <c r="ES27" s="360"/>
      <c r="ET27" s="360"/>
      <c r="EU27" s="360"/>
      <c r="EV27" s="360"/>
      <c r="EW27" s="360"/>
      <c r="EX27" s="360"/>
      <c r="EY27" s="361"/>
    </row>
    <row r="28" spans="1:155" ht="10.5" customHeight="1" thickBot="1" x14ac:dyDescent="0.25">
      <c r="A28" s="380" t="s">
        <v>174</v>
      </c>
      <c r="B28" s="381"/>
      <c r="C28" s="381"/>
      <c r="D28" s="381"/>
      <c r="E28" s="381"/>
      <c r="F28" s="382"/>
      <c r="G28" s="383" t="s">
        <v>175</v>
      </c>
      <c r="H28" s="384"/>
      <c r="I28" s="384"/>
      <c r="J28" s="384"/>
      <c r="K28" s="384"/>
      <c r="L28" s="384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4"/>
      <c r="Z28" s="384"/>
      <c r="AA28" s="384"/>
      <c r="AB28" s="384"/>
      <c r="AC28" s="384"/>
      <c r="AD28" s="384"/>
      <c r="AE28" s="384"/>
      <c r="AF28" s="384"/>
      <c r="AG28" s="384"/>
      <c r="AH28" s="384"/>
      <c r="AI28" s="384"/>
      <c r="AJ28" s="384"/>
      <c r="AK28" s="384"/>
      <c r="AL28" s="384"/>
      <c r="AM28" s="384"/>
      <c r="AN28" s="385"/>
      <c r="AO28" s="386"/>
      <c r="AP28" s="387"/>
      <c r="AQ28" s="387"/>
      <c r="AR28" s="387"/>
      <c r="AS28" s="387"/>
      <c r="AT28" s="387"/>
      <c r="AU28" s="387"/>
      <c r="AV28" s="387"/>
      <c r="AW28" s="388"/>
      <c r="AX28" s="386"/>
      <c r="AY28" s="387"/>
      <c r="AZ28" s="387"/>
      <c r="BA28" s="387"/>
      <c r="BB28" s="387"/>
      <c r="BC28" s="387"/>
      <c r="BD28" s="387"/>
      <c r="BE28" s="387"/>
      <c r="BF28" s="388"/>
      <c r="BG28" s="386"/>
      <c r="BH28" s="387"/>
      <c r="BI28" s="387"/>
      <c r="BJ28" s="387"/>
      <c r="BK28" s="387"/>
      <c r="BL28" s="387"/>
      <c r="BM28" s="387"/>
      <c r="BN28" s="387"/>
      <c r="BO28" s="388"/>
      <c r="BP28" s="386"/>
      <c r="BQ28" s="387"/>
      <c r="BR28" s="387"/>
      <c r="BS28" s="387"/>
      <c r="BT28" s="387"/>
      <c r="BU28" s="387"/>
      <c r="BV28" s="387"/>
      <c r="BW28" s="387"/>
      <c r="BX28" s="388"/>
      <c r="BY28" s="386"/>
      <c r="BZ28" s="387"/>
      <c r="CA28" s="387"/>
      <c r="CB28" s="387"/>
      <c r="CC28" s="387"/>
      <c r="CD28" s="387"/>
      <c r="CE28" s="387"/>
      <c r="CF28" s="387"/>
      <c r="CG28" s="388"/>
      <c r="CH28" s="386"/>
      <c r="CI28" s="387"/>
      <c r="CJ28" s="387"/>
      <c r="CK28" s="387"/>
      <c r="CL28" s="387"/>
      <c r="CM28" s="387"/>
      <c r="CN28" s="387"/>
      <c r="CO28" s="387"/>
      <c r="CP28" s="388"/>
      <c r="CQ28" s="386"/>
      <c r="CR28" s="387"/>
      <c r="CS28" s="387"/>
      <c r="CT28" s="387"/>
      <c r="CU28" s="387"/>
      <c r="CV28" s="387"/>
      <c r="CW28" s="387"/>
      <c r="CX28" s="387"/>
      <c r="CY28" s="388"/>
      <c r="CZ28" s="386"/>
      <c r="DA28" s="387"/>
      <c r="DB28" s="387"/>
      <c r="DC28" s="387"/>
      <c r="DD28" s="387"/>
      <c r="DE28" s="387"/>
      <c r="DF28" s="387"/>
      <c r="DG28" s="387"/>
      <c r="DH28" s="388"/>
      <c r="DI28" s="386"/>
      <c r="DJ28" s="387"/>
      <c r="DK28" s="387"/>
      <c r="DL28" s="387"/>
      <c r="DM28" s="387"/>
      <c r="DN28" s="387"/>
      <c r="DO28" s="387"/>
      <c r="DP28" s="387"/>
      <c r="DQ28" s="388"/>
      <c r="DR28" s="386"/>
      <c r="DS28" s="387"/>
      <c r="DT28" s="387"/>
      <c r="DU28" s="387"/>
      <c r="DV28" s="387"/>
      <c r="DW28" s="387"/>
      <c r="DX28" s="387"/>
      <c r="DY28" s="387"/>
      <c r="DZ28" s="388"/>
      <c r="EA28" s="368"/>
      <c r="EB28" s="369"/>
      <c r="EC28" s="369"/>
      <c r="ED28" s="369"/>
      <c r="EE28" s="369"/>
      <c r="EF28" s="369"/>
      <c r="EG28" s="369"/>
      <c r="EH28" s="369"/>
      <c r="EI28" s="369"/>
      <c r="EJ28" s="369"/>
      <c r="EK28" s="369"/>
      <c r="EL28" s="369"/>
      <c r="EM28" s="369"/>
      <c r="EN28" s="369"/>
      <c r="EO28" s="369"/>
      <c r="EP28" s="369"/>
      <c r="EQ28" s="369"/>
      <c r="ER28" s="369"/>
      <c r="ES28" s="369"/>
      <c r="ET28" s="369"/>
      <c r="EU28" s="369"/>
      <c r="EV28" s="369"/>
      <c r="EW28" s="369"/>
      <c r="EX28" s="369"/>
      <c r="EY28" s="370"/>
    </row>
    <row r="29" spans="1:155" ht="10.5" customHeight="1" x14ac:dyDescent="0.2">
      <c r="A29" s="371" t="s">
        <v>176</v>
      </c>
      <c r="B29" s="372"/>
      <c r="C29" s="372"/>
      <c r="D29" s="372"/>
      <c r="E29" s="372"/>
      <c r="F29" s="373"/>
      <c r="G29" s="374" t="s">
        <v>177</v>
      </c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375"/>
      <c r="AL29" s="375"/>
      <c r="AM29" s="375"/>
      <c r="AN29" s="376"/>
      <c r="AO29" s="335"/>
      <c r="AP29" s="336"/>
      <c r="AQ29" s="336"/>
      <c r="AR29" s="336"/>
      <c r="AS29" s="336"/>
      <c r="AT29" s="336"/>
      <c r="AU29" s="336"/>
      <c r="AV29" s="336"/>
      <c r="AW29" s="337"/>
      <c r="AX29" s="335"/>
      <c r="AY29" s="336"/>
      <c r="AZ29" s="336"/>
      <c r="BA29" s="336"/>
      <c r="BB29" s="336"/>
      <c r="BC29" s="336"/>
      <c r="BD29" s="336"/>
      <c r="BE29" s="336"/>
      <c r="BF29" s="337"/>
      <c r="BG29" s="335"/>
      <c r="BH29" s="336"/>
      <c r="BI29" s="336"/>
      <c r="BJ29" s="336"/>
      <c r="BK29" s="336"/>
      <c r="BL29" s="336"/>
      <c r="BM29" s="336"/>
      <c r="BN29" s="336"/>
      <c r="BO29" s="337"/>
      <c r="BP29" s="335"/>
      <c r="BQ29" s="336"/>
      <c r="BR29" s="336"/>
      <c r="BS29" s="336"/>
      <c r="BT29" s="336"/>
      <c r="BU29" s="336"/>
      <c r="BV29" s="336"/>
      <c r="BW29" s="336"/>
      <c r="BX29" s="337"/>
      <c r="BY29" s="335"/>
      <c r="BZ29" s="336"/>
      <c r="CA29" s="336"/>
      <c r="CB29" s="336"/>
      <c r="CC29" s="336"/>
      <c r="CD29" s="336"/>
      <c r="CE29" s="336"/>
      <c r="CF29" s="336"/>
      <c r="CG29" s="337"/>
      <c r="CH29" s="335"/>
      <c r="CI29" s="336"/>
      <c r="CJ29" s="336"/>
      <c r="CK29" s="336"/>
      <c r="CL29" s="336"/>
      <c r="CM29" s="336"/>
      <c r="CN29" s="336"/>
      <c r="CO29" s="336"/>
      <c r="CP29" s="337"/>
      <c r="CQ29" s="335"/>
      <c r="CR29" s="336"/>
      <c r="CS29" s="336"/>
      <c r="CT29" s="336"/>
      <c r="CU29" s="336"/>
      <c r="CV29" s="336"/>
      <c r="CW29" s="336"/>
      <c r="CX29" s="336"/>
      <c r="CY29" s="337"/>
      <c r="CZ29" s="335"/>
      <c r="DA29" s="336"/>
      <c r="DB29" s="336"/>
      <c r="DC29" s="336"/>
      <c r="DD29" s="336"/>
      <c r="DE29" s="336"/>
      <c r="DF29" s="336"/>
      <c r="DG29" s="336"/>
      <c r="DH29" s="337"/>
      <c r="DI29" s="335"/>
      <c r="DJ29" s="336"/>
      <c r="DK29" s="336"/>
      <c r="DL29" s="336"/>
      <c r="DM29" s="336"/>
      <c r="DN29" s="336"/>
      <c r="DO29" s="336"/>
      <c r="DP29" s="336"/>
      <c r="DQ29" s="337"/>
      <c r="DR29" s="335"/>
      <c r="DS29" s="336"/>
      <c r="DT29" s="336"/>
      <c r="DU29" s="336"/>
      <c r="DV29" s="336"/>
      <c r="DW29" s="336"/>
      <c r="DX29" s="336"/>
      <c r="DY29" s="336"/>
      <c r="DZ29" s="337"/>
      <c r="EA29" s="377"/>
      <c r="EB29" s="378"/>
      <c r="EC29" s="378"/>
      <c r="ED29" s="378"/>
      <c r="EE29" s="378"/>
      <c r="EF29" s="378"/>
      <c r="EG29" s="378"/>
      <c r="EH29" s="378"/>
      <c r="EI29" s="378"/>
      <c r="EJ29" s="378"/>
      <c r="EK29" s="378"/>
      <c r="EL29" s="378"/>
      <c r="EM29" s="378"/>
      <c r="EN29" s="378"/>
      <c r="EO29" s="378"/>
      <c r="EP29" s="378"/>
      <c r="EQ29" s="378"/>
      <c r="ER29" s="378"/>
      <c r="ES29" s="378"/>
      <c r="ET29" s="378"/>
      <c r="EU29" s="378"/>
      <c r="EV29" s="378"/>
      <c r="EW29" s="378"/>
      <c r="EX29" s="378"/>
      <c r="EY29" s="379"/>
    </row>
    <row r="30" spans="1:155" ht="10.5" customHeight="1" x14ac:dyDescent="0.2">
      <c r="A30" s="350" t="s">
        <v>178</v>
      </c>
      <c r="B30" s="351"/>
      <c r="C30" s="351"/>
      <c r="D30" s="351"/>
      <c r="E30" s="351"/>
      <c r="F30" s="352"/>
      <c r="G30" s="353" t="s">
        <v>179</v>
      </c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  <c r="AG30" s="354"/>
      <c r="AH30" s="354"/>
      <c r="AI30" s="354"/>
      <c r="AJ30" s="354"/>
      <c r="AK30" s="354"/>
      <c r="AL30" s="354"/>
      <c r="AM30" s="354"/>
      <c r="AN30" s="355"/>
      <c r="AO30" s="356"/>
      <c r="AP30" s="357"/>
      <c r="AQ30" s="357"/>
      <c r="AR30" s="357"/>
      <c r="AS30" s="357"/>
      <c r="AT30" s="357"/>
      <c r="AU30" s="357"/>
      <c r="AV30" s="357"/>
      <c r="AW30" s="358"/>
      <c r="AX30" s="356"/>
      <c r="AY30" s="357"/>
      <c r="AZ30" s="357"/>
      <c r="BA30" s="357"/>
      <c r="BB30" s="357"/>
      <c r="BC30" s="357"/>
      <c r="BD30" s="357"/>
      <c r="BE30" s="357"/>
      <c r="BF30" s="358"/>
      <c r="BG30" s="356"/>
      <c r="BH30" s="357"/>
      <c r="BI30" s="357"/>
      <c r="BJ30" s="357"/>
      <c r="BK30" s="357"/>
      <c r="BL30" s="357"/>
      <c r="BM30" s="357"/>
      <c r="BN30" s="357"/>
      <c r="BO30" s="358"/>
      <c r="BP30" s="356"/>
      <c r="BQ30" s="357"/>
      <c r="BR30" s="357"/>
      <c r="BS30" s="357"/>
      <c r="BT30" s="357"/>
      <c r="BU30" s="357"/>
      <c r="BV30" s="357"/>
      <c r="BW30" s="357"/>
      <c r="BX30" s="358"/>
      <c r="BY30" s="356"/>
      <c r="BZ30" s="357"/>
      <c r="CA30" s="357"/>
      <c r="CB30" s="357"/>
      <c r="CC30" s="357"/>
      <c r="CD30" s="357"/>
      <c r="CE30" s="357"/>
      <c r="CF30" s="357"/>
      <c r="CG30" s="358"/>
      <c r="CH30" s="356"/>
      <c r="CI30" s="357"/>
      <c r="CJ30" s="357"/>
      <c r="CK30" s="357"/>
      <c r="CL30" s="357"/>
      <c r="CM30" s="357"/>
      <c r="CN30" s="357"/>
      <c r="CO30" s="357"/>
      <c r="CP30" s="358"/>
      <c r="CQ30" s="356"/>
      <c r="CR30" s="357"/>
      <c r="CS30" s="357"/>
      <c r="CT30" s="357"/>
      <c r="CU30" s="357"/>
      <c r="CV30" s="357"/>
      <c r="CW30" s="357"/>
      <c r="CX30" s="357"/>
      <c r="CY30" s="358"/>
      <c r="CZ30" s="356"/>
      <c r="DA30" s="357"/>
      <c r="DB30" s="357"/>
      <c r="DC30" s="357"/>
      <c r="DD30" s="357"/>
      <c r="DE30" s="357"/>
      <c r="DF30" s="357"/>
      <c r="DG30" s="357"/>
      <c r="DH30" s="358"/>
      <c r="DI30" s="356"/>
      <c r="DJ30" s="357"/>
      <c r="DK30" s="357"/>
      <c r="DL30" s="357"/>
      <c r="DM30" s="357"/>
      <c r="DN30" s="357"/>
      <c r="DO30" s="357"/>
      <c r="DP30" s="357"/>
      <c r="DQ30" s="358"/>
      <c r="DR30" s="356"/>
      <c r="DS30" s="357"/>
      <c r="DT30" s="357"/>
      <c r="DU30" s="357"/>
      <c r="DV30" s="357"/>
      <c r="DW30" s="357"/>
      <c r="DX30" s="357"/>
      <c r="DY30" s="357"/>
      <c r="DZ30" s="358"/>
      <c r="EA30" s="359"/>
      <c r="EB30" s="360"/>
      <c r="EC30" s="360"/>
      <c r="ED30" s="360"/>
      <c r="EE30" s="360"/>
      <c r="EF30" s="360"/>
      <c r="EG30" s="360"/>
      <c r="EH30" s="360"/>
      <c r="EI30" s="360"/>
      <c r="EJ30" s="360"/>
      <c r="EK30" s="360"/>
      <c r="EL30" s="360"/>
      <c r="EM30" s="360"/>
      <c r="EN30" s="360"/>
      <c r="EO30" s="360"/>
      <c r="EP30" s="360"/>
      <c r="EQ30" s="360"/>
      <c r="ER30" s="360"/>
      <c r="ES30" s="360"/>
      <c r="ET30" s="360"/>
      <c r="EU30" s="360"/>
      <c r="EV30" s="360"/>
      <c r="EW30" s="360"/>
      <c r="EX30" s="360"/>
      <c r="EY30" s="361"/>
    </row>
    <row r="31" spans="1:155" ht="10.5" customHeight="1" x14ac:dyDescent="0.2">
      <c r="A31" s="350" t="s">
        <v>180</v>
      </c>
      <c r="B31" s="351"/>
      <c r="C31" s="351"/>
      <c r="D31" s="351"/>
      <c r="E31" s="351"/>
      <c r="F31" s="352"/>
      <c r="G31" s="353" t="s">
        <v>181</v>
      </c>
      <c r="H31" s="354"/>
      <c r="I31" s="354"/>
      <c r="J31" s="354"/>
      <c r="K31" s="354"/>
      <c r="L31" s="354"/>
      <c r="M31" s="354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4"/>
      <c r="AB31" s="354"/>
      <c r="AC31" s="354"/>
      <c r="AD31" s="354"/>
      <c r="AE31" s="354"/>
      <c r="AF31" s="354"/>
      <c r="AG31" s="354"/>
      <c r="AH31" s="354"/>
      <c r="AI31" s="354"/>
      <c r="AJ31" s="354"/>
      <c r="AK31" s="354"/>
      <c r="AL31" s="354"/>
      <c r="AM31" s="354"/>
      <c r="AN31" s="355"/>
      <c r="AO31" s="356"/>
      <c r="AP31" s="357"/>
      <c r="AQ31" s="357"/>
      <c r="AR31" s="357"/>
      <c r="AS31" s="357"/>
      <c r="AT31" s="357"/>
      <c r="AU31" s="357"/>
      <c r="AV31" s="357"/>
      <c r="AW31" s="358"/>
      <c r="AX31" s="356"/>
      <c r="AY31" s="357"/>
      <c r="AZ31" s="357"/>
      <c r="BA31" s="357"/>
      <c r="BB31" s="357"/>
      <c r="BC31" s="357"/>
      <c r="BD31" s="357"/>
      <c r="BE31" s="357"/>
      <c r="BF31" s="358"/>
      <c r="BG31" s="356"/>
      <c r="BH31" s="357"/>
      <c r="BI31" s="357"/>
      <c r="BJ31" s="357"/>
      <c r="BK31" s="357"/>
      <c r="BL31" s="357"/>
      <c r="BM31" s="357"/>
      <c r="BN31" s="357"/>
      <c r="BO31" s="358"/>
      <c r="BP31" s="356"/>
      <c r="BQ31" s="357"/>
      <c r="BR31" s="357"/>
      <c r="BS31" s="357"/>
      <c r="BT31" s="357"/>
      <c r="BU31" s="357"/>
      <c r="BV31" s="357"/>
      <c r="BW31" s="357"/>
      <c r="BX31" s="358"/>
      <c r="BY31" s="356"/>
      <c r="BZ31" s="357"/>
      <c r="CA31" s="357"/>
      <c r="CB31" s="357"/>
      <c r="CC31" s="357"/>
      <c r="CD31" s="357"/>
      <c r="CE31" s="357"/>
      <c r="CF31" s="357"/>
      <c r="CG31" s="358"/>
      <c r="CH31" s="356"/>
      <c r="CI31" s="357"/>
      <c r="CJ31" s="357"/>
      <c r="CK31" s="357"/>
      <c r="CL31" s="357"/>
      <c r="CM31" s="357"/>
      <c r="CN31" s="357"/>
      <c r="CO31" s="357"/>
      <c r="CP31" s="358"/>
      <c r="CQ31" s="356"/>
      <c r="CR31" s="357"/>
      <c r="CS31" s="357"/>
      <c r="CT31" s="357"/>
      <c r="CU31" s="357"/>
      <c r="CV31" s="357"/>
      <c r="CW31" s="357"/>
      <c r="CX31" s="357"/>
      <c r="CY31" s="358"/>
      <c r="CZ31" s="356"/>
      <c r="DA31" s="357"/>
      <c r="DB31" s="357"/>
      <c r="DC31" s="357"/>
      <c r="DD31" s="357"/>
      <c r="DE31" s="357"/>
      <c r="DF31" s="357"/>
      <c r="DG31" s="357"/>
      <c r="DH31" s="358"/>
      <c r="DI31" s="356"/>
      <c r="DJ31" s="357"/>
      <c r="DK31" s="357"/>
      <c r="DL31" s="357"/>
      <c r="DM31" s="357"/>
      <c r="DN31" s="357"/>
      <c r="DO31" s="357"/>
      <c r="DP31" s="357"/>
      <c r="DQ31" s="358"/>
      <c r="DR31" s="356"/>
      <c r="DS31" s="357"/>
      <c r="DT31" s="357"/>
      <c r="DU31" s="357"/>
      <c r="DV31" s="357"/>
      <c r="DW31" s="357"/>
      <c r="DX31" s="357"/>
      <c r="DY31" s="357"/>
      <c r="DZ31" s="358"/>
      <c r="EA31" s="359"/>
      <c r="EB31" s="360"/>
      <c r="EC31" s="360"/>
      <c r="ED31" s="360"/>
      <c r="EE31" s="360"/>
      <c r="EF31" s="360"/>
      <c r="EG31" s="360"/>
      <c r="EH31" s="360"/>
      <c r="EI31" s="360"/>
      <c r="EJ31" s="360"/>
      <c r="EK31" s="360"/>
      <c r="EL31" s="360"/>
      <c r="EM31" s="360"/>
      <c r="EN31" s="360"/>
      <c r="EO31" s="360"/>
      <c r="EP31" s="360"/>
      <c r="EQ31" s="360"/>
      <c r="ER31" s="360"/>
      <c r="ES31" s="360"/>
      <c r="ET31" s="360"/>
      <c r="EU31" s="360"/>
      <c r="EV31" s="360"/>
      <c r="EW31" s="360"/>
      <c r="EX31" s="360"/>
      <c r="EY31" s="361"/>
    </row>
    <row r="32" spans="1:155" ht="10.5" customHeight="1" x14ac:dyDescent="0.2">
      <c r="A32" s="350" t="s">
        <v>182</v>
      </c>
      <c r="B32" s="351"/>
      <c r="C32" s="351"/>
      <c r="D32" s="351"/>
      <c r="E32" s="351"/>
      <c r="F32" s="352"/>
      <c r="G32" s="353" t="s">
        <v>183</v>
      </c>
      <c r="H32" s="354"/>
      <c r="I32" s="354"/>
      <c r="J32" s="354"/>
      <c r="K32" s="354"/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354"/>
      <c r="AH32" s="354"/>
      <c r="AI32" s="354"/>
      <c r="AJ32" s="354"/>
      <c r="AK32" s="354"/>
      <c r="AL32" s="354"/>
      <c r="AM32" s="354"/>
      <c r="AN32" s="355"/>
      <c r="AO32" s="356"/>
      <c r="AP32" s="357"/>
      <c r="AQ32" s="357"/>
      <c r="AR32" s="357"/>
      <c r="AS32" s="357"/>
      <c r="AT32" s="357"/>
      <c r="AU32" s="357"/>
      <c r="AV32" s="357"/>
      <c r="AW32" s="358"/>
      <c r="AX32" s="356"/>
      <c r="AY32" s="357"/>
      <c r="AZ32" s="357"/>
      <c r="BA32" s="357"/>
      <c r="BB32" s="357"/>
      <c r="BC32" s="357"/>
      <c r="BD32" s="357"/>
      <c r="BE32" s="357"/>
      <c r="BF32" s="358"/>
      <c r="BG32" s="356"/>
      <c r="BH32" s="357"/>
      <c r="BI32" s="357"/>
      <c r="BJ32" s="357"/>
      <c r="BK32" s="357"/>
      <c r="BL32" s="357"/>
      <c r="BM32" s="357"/>
      <c r="BN32" s="357"/>
      <c r="BO32" s="358"/>
      <c r="BP32" s="356"/>
      <c r="BQ32" s="357"/>
      <c r="BR32" s="357"/>
      <c r="BS32" s="357"/>
      <c r="BT32" s="357"/>
      <c r="BU32" s="357"/>
      <c r="BV32" s="357"/>
      <c r="BW32" s="357"/>
      <c r="BX32" s="358"/>
      <c r="BY32" s="356"/>
      <c r="BZ32" s="357"/>
      <c r="CA32" s="357"/>
      <c r="CB32" s="357"/>
      <c r="CC32" s="357"/>
      <c r="CD32" s="357"/>
      <c r="CE32" s="357"/>
      <c r="CF32" s="357"/>
      <c r="CG32" s="358"/>
      <c r="CH32" s="356"/>
      <c r="CI32" s="357"/>
      <c r="CJ32" s="357"/>
      <c r="CK32" s="357"/>
      <c r="CL32" s="357"/>
      <c r="CM32" s="357"/>
      <c r="CN32" s="357"/>
      <c r="CO32" s="357"/>
      <c r="CP32" s="358"/>
      <c r="CQ32" s="356"/>
      <c r="CR32" s="357"/>
      <c r="CS32" s="357"/>
      <c r="CT32" s="357"/>
      <c r="CU32" s="357"/>
      <c r="CV32" s="357"/>
      <c r="CW32" s="357"/>
      <c r="CX32" s="357"/>
      <c r="CY32" s="358"/>
      <c r="CZ32" s="356"/>
      <c r="DA32" s="357"/>
      <c r="DB32" s="357"/>
      <c r="DC32" s="357"/>
      <c r="DD32" s="357"/>
      <c r="DE32" s="357"/>
      <c r="DF32" s="357"/>
      <c r="DG32" s="357"/>
      <c r="DH32" s="358"/>
      <c r="DI32" s="356"/>
      <c r="DJ32" s="357"/>
      <c r="DK32" s="357"/>
      <c r="DL32" s="357"/>
      <c r="DM32" s="357"/>
      <c r="DN32" s="357"/>
      <c r="DO32" s="357"/>
      <c r="DP32" s="357"/>
      <c r="DQ32" s="358"/>
      <c r="DR32" s="356"/>
      <c r="DS32" s="357"/>
      <c r="DT32" s="357"/>
      <c r="DU32" s="357"/>
      <c r="DV32" s="357"/>
      <c r="DW32" s="357"/>
      <c r="DX32" s="357"/>
      <c r="DY32" s="357"/>
      <c r="DZ32" s="358"/>
      <c r="EA32" s="359"/>
      <c r="EB32" s="360"/>
      <c r="EC32" s="360"/>
      <c r="ED32" s="360"/>
      <c r="EE32" s="360"/>
      <c r="EF32" s="360"/>
      <c r="EG32" s="360"/>
      <c r="EH32" s="360"/>
      <c r="EI32" s="360"/>
      <c r="EJ32" s="360"/>
      <c r="EK32" s="360"/>
      <c r="EL32" s="360"/>
      <c r="EM32" s="360"/>
      <c r="EN32" s="360"/>
      <c r="EO32" s="360"/>
      <c r="EP32" s="360"/>
      <c r="EQ32" s="360"/>
      <c r="ER32" s="360"/>
      <c r="ES32" s="360"/>
      <c r="ET32" s="360"/>
      <c r="EU32" s="360"/>
      <c r="EV32" s="360"/>
      <c r="EW32" s="360"/>
      <c r="EX32" s="360"/>
      <c r="EY32" s="361"/>
    </row>
    <row r="33" spans="1:155" ht="10.5" customHeight="1" x14ac:dyDescent="0.2">
      <c r="A33" s="350" t="s">
        <v>184</v>
      </c>
      <c r="B33" s="351"/>
      <c r="C33" s="351"/>
      <c r="D33" s="351"/>
      <c r="E33" s="351"/>
      <c r="F33" s="352"/>
      <c r="G33" s="353" t="s">
        <v>185</v>
      </c>
      <c r="H33" s="354"/>
      <c r="I33" s="354"/>
      <c r="J33" s="354"/>
      <c r="K33" s="354"/>
      <c r="L33" s="354"/>
      <c r="M33" s="354"/>
      <c r="N33" s="354"/>
      <c r="O33" s="354"/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  <c r="AA33" s="354"/>
      <c r="AB33" s="354"/>
      <c r="AC33" s="354"/>
      <c r="AD33" s="354"/>
      <c r="AE33" s="354"/>
      <c r="AF33" s="354"/>
      <c r="AG33" s="354"/>
      <c r="AH33" s="354"/>
      <c r="AI33" s="354"/>
      <c r="AJ33" s="354"/>
      <c r="AK33" s="354"/>
      <c r="AL33" s="354"/>
      <c r="AM33" s="354"/>
      <c r="AN33" s="355"/>
      <c r="AO33" s="356"/>
      <c r="AP33" s="357"/>
      <c r="AQ33" s="357"/>
      <c r="AR33" s="357"/>
      <c r="AS33" s="357"/>
      <c r="AT33" s="357"/>
      <c r="AU33" s="357"/>
      <c r="AV33" s="357"/>
      <c r="AW33" s="358"/>
      <c r="AX33" s="356"/>
      <c r="AY33" s="357"/>
      <c r="AZ33" s="357"/>
      <c r="BA33" s="357"/>
      <c r="BB33" s="357"/>
      <c r="BC33" s="357"/>
      <c r="BD33" s="357"/>
      <c r="BE33" s="357"/>
      <c r="BF33" s="358"/>
      <c r="BG33" s="356"/>
      <c r="BH33" s="357"/>
      <c r="BI33" s="357"/>
      <c r="BJ33" s="357"/>
      <c r="BK33" s="357"/>
      <c r="BL33" s="357"/>
      <c r="BM33" s="357"/>
      <c r="BN33" s="357"/>
      <c r="BO33" s="358"/>
      <c r="BP33" s="356"/>
      <c r="BQ33" s="357"/>
      <c r="BR33" s="357"/>
      <c r="BS33" s="357"/>
      <c r="BT33" s="357"/>
      <c r="BU33" s="357"/>
      <c r="BV33" s="357"/>
      <c r="BW33" s="357"/>
      <c r="BX33" s="358"/>
      <c r="BY33" s="356"/>
      <c r="BZ33" s="357"/>
      <c r="CA33" s="357"/>
      <c r="CB33" s="357"/>
      <c r="CC33" s="357"/>
      <c r="CD33" s="357"/>
      <c r="CE33" s="357"/>
      <c r="CF33" s="357"/>
      <c r="CG33" s="358"/>
      <c r="CH33" s="356"/>
      <c r="CI33" s="357"/>
      <c r="CJ33" s="357"/>
      <c r="CK33" s="357"/>
      <c r="CL33" s="357"/>
      <c r="CM33" s="357"/>
      <c r="CN33" s="357"/>
      <c r="CO33" s="357"/>
      <c r="CP33" s="358"/>
      <c r="CQ33" s="356"/>
      <c r="CR33" s="357"/>
      <c r="CS33" s="357"/>
      <c r="CT33" s="357"/>
      <c r="CU33" s="357"/>
      <c r="CV33" s="357"/>
      <c r="CW33" s="357"/>
      <c r="CX33" s="357"/>
      <c r="CY33" s="358"/>
      <c r="CZ33" s="356"/>
      <c r="DA33" s="357"/>
      <c r="DB33" s="357"/>
      <c r="DC33" s="357"/>
      <c r="DD33" s="357"/>
      <c r="DE33" s="357"/>
      <c r="DF33" s="357"/>
      <c r="DG33" s="357"/>
      <c r="DH33" s="358"/>
      <c r="DI33" s="356"/>
      <c r="DJ33" s="357"/>
      <c r="DK33" s="357"/>
      <c r="DL33" s="357"/>
      <c r="DM33" s="357"/>
      <c r="DN33" s="357"/>
      <c r="DO33" s="357"/>
      <c r="DP33" s="357"/>
      <c r="DQ33" s="358"/>
      <c r="DR33" s="356"/>
      <c r="DS33" s="357"/>
      <c r="DT33" s="357"/>
      <c r="DU33" s="357"/>
      <c r="DV33" s="357"/>
      <c r="DW33" s="357"/>
      <c r="DX33" s="357"/>
      <c r="DY33" s="357"/>
      <c r="DZ33" s="358"/>
      <c r="EA33" s="359"/>
      <c r="EB33" s="360"/>
      <c r="EC33" s="360"/>
      <c r="ED33" s="360"/>
      <c r="EE33" s="360"/>
      <c r="EF33" s="360"/>
      <c r="EG33" s="360"/>
      <c r="EH33" s="360"/>
      <c r="EI33" s="360"/>
      <c r="EJ33" s="360"/>
      <c r="EK33" s="360"/>
      <c r="EL33" s="360"/>
      <c r="EM33" s="360"/>
      <c r="EN33" s="360"/>
      <c r="EO33" s="360"/>
      <c r="EP33" s="360"/>
      <c r="EQ33" s="360"/>
      <c r="ER33" s="360"/>
      <c r="ES33" s="360"/>
      <c r="ET33" s="360"/>
      <c r="EU33" s="360"/>
      <c r="EV33" s="360"/>
      <c r="EW33" s="360"/>
      <c r="EX33" s="360"/>
      <c r="EY33" s="361"/>
    </row>
    <row r="34" spans="1:155" ht="10.5" customHeight="1" x14ac:dyDescent="0.2">
      <c r="A34" s="350" t="s">
        <v>186</v>
      </c>
      <c r="B34" s="351"/>
      <c r="C34" s="351"/>
      <c r="D34" s="351"/>
      <c r="E34" s="351"/>
      <c r="F34" s="352"/>
      <c r="G34" s="353" t="s">
        <v>187</v>
      </c>
      <c r="H34" s="354"/>
      <c r="I34" s="354"/>
      <c r="J34" s="354"/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4"/>
      <c r="AB34" s="354"/>
      <c r="AC34" s="354"/>
      <c r="AD34" s="354"/>
      <c r="AE34" s="354"/>
      <c r="AF34" s="354"/>
      <c r="AG34" s="354"/>
      <c r="AH34" s="354"/>
      <c r="AI34" s="354"/>
      <c r="AJ34" s="354"/>
      <c r="AK34" s="354"/>
      <c r="AL34" s="354"/>
      <c r="AM34" s="354"/>
      <c r="AN34" s="355"/>
      <c r="AO34" s="356"/>
      <c r="AP34" s="357"/>
      <c r="AQ34" s="357"/>
      <c r="AR34" s="357"/>
      <c r="AS34" s="357"/>
      <c r="AT34" s="357"/>
      <c r="AU34" s="357"/>
      <c r="AV34" s="357"/>
      <c r="AW34" s="358"/>
      <c r="AX34" s="356"/>
      <c r="AY34" s="357"/>
      <c r="AZ34" s="357"/>
      <c r="BA34" s="357"/>
      <c r="BB34" s="357"/>
      <c r="BC34" s="357"/>
      <c r="BD34" s="357"/>
      <c r="BE34" s="357"/>
      <c r="BF34" s="358"/>
      <c r="BG34" s="356"/>
      <c r="BH34" s="357"/>
      <c r="BI34" s="357"/>
      <c r="BJ34" s="357"/>
      <c r="BK34" s="357"/>
      <c r="BL34" s="357"/>
      <c r="BM34" s="357"/>
      <c r="BN34" s="357"/>
      <c r="BO34" s="358"/>
      <c r="BP34" s="356"/>
      <c r="BQ34" s="357"/>
      <c r="BR34" s="357"/>
      <c r="BS34" s="357"/>
      <c r="BT34" s="357"/>
      <c r="BU34" s="357"/>
      <c r="BV34" s="357"/>
      <c r="BW34" s="357"/>
      <c r="BX34" s="358"/>
      <c r="BY34" s="356"/>
      <c r="BZ34" s="357"/>
      <c r="CA34" s="357"/>
      <c r="CB34" s="357"/>
      <c r="CC34" s="357"/>
      <c r="CD34" s="357"/>
      <c r="CE34" s="357"/>
      <c r="CF34" s="357"/>
      <c r="CG34" s="358"/>
      <c r="CH34" s="356"/>
      <c r="CI34" s="357"/>
      <c r="CJ34" s="357"/>
      <c r="CK34" s="357"/>
      <c r="CL34" s="357"/>
      <c r="CM34" s="357"/>
      <c r="CN34" s="357"/>
      <c r="CO34" s="357"/>
      <c r="CP34" s="358"/>
      <c r="CQ34" s="356"/>
      <c r="CR34" s="357"/>
      <c r="CS34" s="357"/>
      <c r="CT34" s="357"/>
      <c r="CU34" s="357"/>
      <c r="CV34" s="357"/>
      <c r="CW34" s="357"/>
      <c r="CX34" s="357"/>
      <c r="CY34" s="358"/>
      <c r="CZ34" s="356"/>
      <c r="DA34" s="357"/>
      <c r="DB34" s="357"/>
      <c r="DC34" s="357"/>
      <c r="DD34" s="357"/>
      <c r="DE34" s="357"/>
      <c r="DF34" s="357"/>
      <c r="DG34" s="357"/>
      <c r="DH34" s="358"/>
      <c r="DI34" s="356"/>
      <c r="DJ34" s="357"/>
      <c r="DK34" s="357"/>
      <c r="DL34" s="357"/>
      <c r="DM34" s="357"/>
      <c r="DN34" s="357"/>
      <c r="DO34" s="357"/>
      <c r="DP34" s="357"/>
      <c r="DQ34" s="358"/>
      <c r="DR34" s="356"/>
      <c r="DS34" s="357"/>
      <c r="DT34" s="357"/>
      <c r="DU34" s="357"/>
      <c r="DV34" s="357"/>
      <c r="DW34" s="357"/>
      <c r="DX34" s="357"/>
      <c r="DY34" s="357"/>
      <c r="DZ34" s="358"/>
      <c r="EA34" s="359"/>
      <c r="EB34" s="360"/>
      <c r="EC34" s="360"/>
      <c r="ED34" s="360"/>
      <c r="EE34" s="360"/>
      <c r="EF34" s="360"/>
      <c r="EG34" s="360"/>
      <c r="EH34" s="360"/>
      <c r="EI34" s="360"/>
      <c r="EJ34" s="360"/>
      <c r="EK34" s="360"/>
      <c r="EL34" s="360"/>
      <c r="EM34" s="360"/>
      <c r="EN34" s="360"/>
      <c r="EO34" s="360"/>
      <c r="EP34" s="360"/>
      <c r="EQ34" s="360"/>
      <c r="ER34" s="360"/>
      <c r="ES34" s="360"/>
      <c r="ET34" s="360"/>
      <c r="EU34" s="360"/>
      <c r="EV34" s="360"/>
      <c r="EW34" s="360"/>
      <c r="EX34" s="360"/>
      <c r="EY34" s="361"/>
    </row>
    <row r="35" spans="1:155" ht="10.5" customHeight="1" x14ac:dyDescent="0.2">
      <c r="A35" s="350" t="s">
        <v>188</v>
      </c>
      <c r="B35" s="351"/>
      <c r="C35" s="351"/>
      <c r="D35" s="351"/>
      <c r="E35" s="351"/>
      <c r="F35" s="352"/>
      <c r="G35" s="353" t="s">
        <v>189</v>
      </c>
      <c r="H35" s="354"/>
      <c r="I35" s="354"/>
      <c r="J35" s="354"/>
      <c r="K35" s="354"/>
      <c r="L35" s="354"/>
      <c r="M35" s="354"/>
      <c r="N35" s="354"/>
      <c r="O35" s="354"/>
      <c r="P35" s="354"/>
      <c r="Q35" s="354"/>
      <c r="R35" s="354"/>
      <c r="S35" s="354"/>
      <c r="T35" s="354"/>
      <c r="U35" s="354"/>
      <c r="V35" s="354"/>
      <c r="W35" s="354"/>
      <c r="X35" s="354"/>
      <c r="Y35" s="354"/>
      <c r="Z35" s="354"/>
      <c r="AA35" s="354"/>
      <c r="AB35" s="354"/>
      <c r="AC35" s="354"/>
      <c r="AD35" s="354"/>
      <c r="AE35" s="354"/>
      <c r="AF35" s="354"/>
      <c r="AG35" s="354"/>
      <c r="AH35" s="354"/>
      <c r="AI35" s="354"/>
      <c r="AJ35" s="354"/>
      <c r="AK35" s="354"/>
      <c r="AL35" s="354"/>
      <c r="AM35" s="354"/>
      <c r="AN35" s="355"/>
      <c r="AO35" s="356"/>
      <c r="AP35" s="357"/>
      <c r="AQ35" s="357"/>
      <c r="AR35" s="357"/>
      <c r="AS35" s="357"/>
      <c r="AT35" s="357"/>
      <c r="AU35" s="357"/>
      <c r="AV35" s="357"/>
      <c r="AW35" s="358"/>
      <c r="AX35" s="356"/>
      <c r="AY35" s="357"/>
      <c r="AZ35" s="357"/>
      <c r="BA35" s="357"/>
      <c r="BB35" s="357"/>
      <c r="BC35" s="357"/>
      <c r="BD35" s="357"/>
      <c r="BE35" s="357"/>
      <c r="BF35" s="358"/>
      <c r="BG35" s="356"/>
      <c r="BH35" s="357"/>
      <c r="BI35" s="357"/>
      <c r="BJ35" s="357"/>
      <c r="BK35" s="357"/>
      <c r="BL35" s="357"/>
      <c r="BM35" s="357"/>
      <c r="BN35" s="357"/>
      <c r="BO35" s="358"/>
      <c r="BP35" s="356"/>
      <c r="BQ35" s="357"/>
      <c r="BR35" s="357"/>
      <c r="BS35" s="357"/>
      <c r="BT35" s="357"/>
      <c r="BU35" s="357"/>
      <c r="BV35" s="357"/>
      <c r="BW35" s="357"/>
      <c r="BX35" s="358"/>
      <c r="BY35" s="356"/>
      <c r="BZ35" s="357"/>
      <c r="CA35" s="357"/>
      <c r="CB35" s="357"/>
      <c r="CC35" s="357"/>
      <c r="CD35" s="357"/>
      <c r="CE35" s="357"/>
      <c r="CF35" s="357"/>
      <c r="CG35" s="358"/>
      <c r="CH35" s="356"/>
      <c r="CI35" s="357"/>
      <c r="CJ35" s="357"/>
      <c r="CK35" s="357"/>
      <c r="CL35" s="357"/>
      <c r="CM35" s="357"/>
      <c r="CN35" s="357"/>
      <c r="CO35" s="357"/>
      <c r="CP35" s="358"/>
      <c r="CQ35" s="356"/>
      <c r="CR35" s="357"/>
      <c r="CS35" s="357"/>
      <c r="CT35" s="357"/>
      <c r="CU35" s="357"/>
      <c r="CV35" s="357"/>
      <c r="CW35" s="357"/>
      <c r="CX35" s="357"/>
      <c r="CY35" s="358"/>
      <c r="CZ35" s="356"/>
      <c r="DA35" s="357"/>
      <c r="DB35" s="357"/>
      <c r="DC35" s="357"/>
      <c r="DD35" s="357"/>
      <c r="DE35" s="357"/>
      <c r="DF35" s="357"/>
      <c r="DG35" s="357"/>
      <c r="DH35" s="358"/>
      <c r="DI35" s="356"/>
      <c r="DJ35" s="357"/>
      <c r="DK35" s="357"/>
      <c r="DL35" s="357"/>
      <c r="DM35" s="357"/>
      <c r="DN35" s="357"/>
      <c r="DO35" s="357"/>
      <c r="DP35" s="357"/>
      <c r="DQ35" s="358"/>
      <c r="DR35" s="356"/>
      <c r="DS35" s="357"/>
      <c r="DT35" s="357"/>
      <c r="DU35" s="357"/>
      <c r="DV35" s="357"/>
      <c r="DW35" s="357"/>
      <c r="DX35" s="357"/>
      <c r="DY35" s="357"/>
      <c r="DZ35" s="358"/>
      <c r="EA35" s="359"/>
      <c r="EB35" s="360"/>
      <c r="EC35" s="360"/>
      <c r="ED35" s="360"/>
      <c r="EE35" s="360"/>
      <c r="EF35" s="360"/>
      <c r="EG35" s="360"/>
      <c r="EH35" s="360"/>
      <c r="EI35" s="360"/>
      <c r="EJ35" s="360"/>
      <c r="EK35" s="360"/>
      <c r="EL35" s="360"/>
      <c r="EM35" s="360"/>
      <c r="EN35" s="360"/>
      <c r="EO35" s="360"/>
      <c r="EP35" s="360"/>
      <c r="EQ35" s="360"/>
      <c r="ER35" s="360"/>
      <c r="ES35" s="360"/>
      <c r="ET35" s="360"/>
      <c r="EU35" s="360"/>
      <c r="EV35" s="360"/>
      <c r="EW35" s="360"/>
      <c r="EX35" s="360"/>
      <c r="EY35" s="361"/>
    </row>
    <row r="36" spans="1:155" ht="10.5" customHeight="1" thickBot="1" x14ac:dyDescent="0.25">
      <c r="A36" s="404" t="s">
        <v>190</v>
      </c>
      <c r="B36" s="405"/>
      <c r="C36" s="405"/>
      <c r="D36" s="405"/>
      <c r="E36" s="405"/>
      <c r="F36" s="406"/>
      <c r="G36" s="407" t="s">
        <v>191</v>
      </c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  <c r="AC36" s="408"/>
      <c r="AD36" s="408"/>
      <c r="AE36" s="408"/>
      <c r="AF36" s="408"/>
      <c r="AG36" s="408"/>
      <c r="AH36" s="408"/>
      <c r="AI36" s="408"/>
      <c r="AJ36" s="408"/>
      <c r="AK36" s="408"/>
      <c r="AL36" s="408"/>
      <c r="AM36" s="408"/>
      <c r="AN36" s="409"/>
      <c r="AO36" s="389"/>
      <c r="AP36" s="390"/>
      <c r="AQ36" s="390"/>
      <c r="AR36" s="390"/>
      <c r="AS36" s="390"/>
      <c r="AT36" s="390"/>
      <c r="AU36" s="390"/>
      <c r="AV36" s="390"/>
      <c r="AW36" s="391"/>
      <c r="AX36" s="389"/>
      <c r="AY36" s="390"/>
      <c r="AZ36" s="390"/>
      <c r="BA36" s="390"/>
      <c r="BB36" s="390"/>
      <c r="BC36" s="390"/>
      <c r="BD36" s="390"/>
      <c r="BE36" s="390"/>
      <c r="BF36" s="391"/>
      <c r="BG36" s="389"/>
      <c r="BH36" s="390"/>
      <c r="BI36" s="390"/>
      <c r="BJ36" s="390"/>
      <c r="BK36" s="390"/>
      <c r="BL36" s="390"/>
      <c r="BM36" s="390"/>
      <c r="BN36" s="390"/>
      <c r="BO36" s="391"/>
      <c r="BP36" s="389"/>
      <c r="BQ36" s="390"/>
      <c r="BR36" s="390"/>
      <c r="BS36" s="390"/>
      <c r="BT36" s="390"/>
      <c r="BU36" s="390"/>
      <c r="BV36" s="390"/>
      <c r="BW36" s="390"/>
      <c r="BX36" s="391"/>
      <c r="BY36" s="389"/>
      <c r="BZ36" s="390"/>
      <c r="CA36" s="390"/>
      <c r="CB36" s="390"/>
      <c r="CC36" s="390"/>
      <c r="CD36" s="390"/>
      <c r="CE36" s="390"/>
      <c r="CF36" s="390"/>
      <c r="CG36" s="391"/>
      <c r="CH36" s="389"/>
      <c r="CI36" s="390"/>
      <c r="CJ36" s="390"/>
      <c r="CK36" s="390"/>
      <c r="CL36" s="390"/>
      <c r="CM36" s="390"/>
      <c r="CN36" s="390"/>
      <c r="CO36" s="390"/>
      <c r="CP36" s="391"/>
      <c r="CQ36" s="389"/>
      <c r="CR36" s="390"/>
      <c r="CS36" s="390"/>
      <c r="CT36" s="390"/>
      <c r="CU36" s="390"/>
      <c r="CV36" s="390"/>
      <c r="CW36" s="390"/>
      <c r="CX36" s="390"/>
      <c r="CY36" s="391"/>
      <c r="CZ36" s="389"/>
      <c r="DA36" s="390"/>
      <c r="DB36" s="390"/>
      <c r="DC36" s="390"/>
      <c r="DD36" s="390"/>
      <c r="DE36" s="390"/>
      <c r="DF36" s="390"/>
      <c r="DG36" s="390"/>
      <c r="DH36" s="391"/>
      <c r="DI36" s="389"/>
      <c r="DJ36" s="390"/>
      <c r="DK36" s="390"/>
      <c r="DL36" s="390"/>
      <c r="DM36" s="390"/>
      <c r="DN36" s="390"/>
      <c r="DO36" s="390"/>
      <c r="DP36" s="390"/>
      <c r="DQ36" s="391"/>
      <c r="DR36" s="389"/>
      <c r="DS36" s="390"/>
      <c r="DT36" s="390"/>
      <c r="DU36" s="390"/>
      <c r="DV36" s="390"/>
      <c r="DW36" s="390"/>
      <c r="DX36" s="390"/>
      <c r="DY36" s="390"/>
      <c r="DZ36" s="391"/>
      <c r="EA36" s="392"/>
      <c r="EB36" s="393"/>
      <c r="EC36" s="393"/>
      <c r="ED36" s="393"/>
      <c r="EE36" s="393"/>
      <c r="EF36" s="393"/>
      <c r="EG36" s="393"/>
      <c r="EH36" s="393"/>
      <c r="EI36" s="393"/>
      <c r="EJ36" s="393"/>
      <c r="EK36" s="393"/>
      <c r="EL36" s="393"/>
      <c r="EM36" s="393"/>
      <c r="EN36" s="393"/>
      <c r="EO36" s="393"/>
      <c r="EP36" s="393"/>
      <c r="EQ36" s="393"/>
      <c r="ER36" s="393"/>
      <c r="ES36" s="393"/>
      <c r="ET36" s="393"/>
      <c r="EU36" s="393"/>
      <c r="EV36" s="393"/>
      <c r="EW36" s="393"/>
      <c r="EX36" s="393"/>
      <c r="EY36" s="394"/>
    </row>
    <row r="37" spans="1:155" s="36" customFormat="1" ht="10.5" x14ac:dyDescent="0.15">
      <c r="A37" s="395"/>
      <c r="B37" s="396"/>
      <c r="C37" s="396"/>
      <c r="D37" s="396"/>
      <c r="E37" s="396"/>
      <c r="F37" s="397"/>
      <c r="G37" s="398" t="s">
        <v>192</v>
      </c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400"/>
      <c r="AO37" s="401"/>
      <c r="AP37" s="402"/>
      <c r="AQ37" s="402"/>
      <c r="AR37" s="402"/>
      <c r="AS37" s="402"/>
      <c r="AT37" s="402"/>
      <c r="AU37" s="402"/>
      <c r="AV37" s="402"/>
      <c r="AW37" s="403"/>
      <c r="AX37" s="401"/>
      <c r="AY37" s="402"/>
      <c r="AZ37" s="402"/>
      <c r="BA37" s="402"/>
      <c r="BB37" s="402"/>
      <c r="BC37" s="402"/>
      <c r="BD37" s="402"/>
      <c r="BE37" s="402"/>
      <c r="BF37" s="403"/>
      <c r="BG37" s="401"/>
      <c r="BH37" s="402"/>
      <c r="BI37" s="402"/>
      <c r="BJ37" s="402"/>
      <c r="BK37" s="402"/>
      <c r="BL37" s="402"/>
      <c r="BM37" s="402"/>
      <c r="BN37" s="402"/>
      <c r="BO37" s="403"/>
      <c r="BP37" s="401"/>
      <c r="BQ37" s="402"/>
      <c r="BR37" s="402"/>
      <c r="BS37" s="402"/>
      <c r="BT37" s="402"/>
      <c r="BU37" s="402"/>
      <c r="BV37" s="402"/>
      <c r="BW37" s="402"/>
      <c r="BX37" s="403"/>
      <c r="BY37" s="401"/>
      <c r="BZ37" s="402"/>
      <c r="CA37" s="402"/>
      <c r="CB37" s="402"/>
      <c r="CC37" s="402"/>
      <c r="CD37" s="402"/>
      <c r="CE37" s="402"/>
      <c r="CF37" s="402"/>
      <c r="CG37" s="403"/>
      <c r="CH37" s="401"/>
      <c r="CI37" s="402"/>
      <c r="CJ37" s="402"/>
      <c r="CK37" s="402"/>
      <c r="CL37" s="402"/>
      <c r="CM37" s="402"/>
      <c r="CN37" s="402"/>
      <c r="CO37" s="402"/>
      <c r="CP37" s="403"/>
      <c r="CQ37" s="401"/>
      <c r="CR37" s="402"/>
      <c r="CS37" s="402"/>
      <c r="CT37" s="402"/>
      <c r="CU37" s="402"/>
      <c r="CV37" s="402"/>
      <c r="CW37" s="402"/>
      <c r="CX37" s="402"/>
      <c r="CY37" s="403"/>
      <c r="CZ37" s="401"/>
      <c r="DA37" s="402"/>
      <c r="DB37" s="402"/>
      <c r="DC37" s="402"/>
      <c r="DD37" s="402"/>
      <c r="DE37" s="402"/>
      <c r="DF37" s="402"/>
      <c r="DG37" s="402"/>
      <c r="DH37" s="403"/>
      <c r="DI37" s="401"/>
      <c r="DJ37" s="402"/>
      <c r="DK37" s="402"/>
      <c r="DL37" s="402"/>
      <c r="DM37" s="402"/>
      <c r="DN37" s="402"/>
      <c r="DO37" s="402"/>
      <c r="DP37" s="402"/>
      <c r="DQ37" s="403"/>
      <c r="DR37" s="401"/>
      <c r="DS37" s="402"/>
      <c r="DT37" s="402"/>
      <c r="DU37" s="402"/>
      <c r="DV37" s="402"/>
      <c r="DW37" s="402"/>
      <c r="DX37" s="402"/>
      <c r="DY37" s="402"/>
      <c r="DZ37" s="403"/>
      <c r="EA37" s="413"/>
      <c r="EB37" s="414"/>
      <c r="EC37" s="414"/>
      <c r="ED37" s="414"/>
      <c r="EE37" s="414"/>
      <c r="EF37" s="414"/>
      <c r="EG37" s="414"/>
      <c r="EH37" s="414"/>
      <c r="EI37" s="414"/>
      <c r="EJ37" s="414"/>
      <c r="EK37" s="414"/>
      <c r="EL37" s="414"/>
      <c r="EM37" s="414"/>
      <c r="EN37" s="414"/>
      <c r="EO37" s="414"/>
      <c r="EP37" s="414"/>
      <c r="EQ37" s="414"/>
      <c r="ER37" s="414"/>
      <c r="ES37" s="414"/>
      <c r="ET37" s="414"/>
      <c r="EU37" s="414"/>
      <c r="EV37" s="414"/>
      <c r="EW37" s="414"/>
      <c r="EX37" s="414"/>
      <c r="EY37" s="415"/>
    </row>
    <row r="38" spans="1:155" ht="10.5" customHeight="1" x14ac:dyDescent="0.2">
      <c r="A38" s="350"/>
      <c r="B38" s="351"/>
      <c r="C38" s="351"/>
      <c r="D38" s="351"/>
      <c r="E38" s="351"/>
      <c r="F38" s="352"/>
      <c r="G38" s="353" t="s">
        <v>193</v>
      </c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4"/>
      <c r="U38" s="354"/>
      <c r="V38" s="354"/>
      <c r="W38" s="354"/>
      <c r="X38" s="354"/>
      <c r="Y38" s="354"/>
      <c r="Z38" s="354"/>
      <c r="AA38" s="354"/>
      <c r="AB38" s="354"/>
      <c r="AC38" s="354"/>
      <c r="AD38" s="354"/>
      <c r="AE38" s="354"/>
      <c r="AF38" s="354"/>
      <c r="AG38" s="354"/>
      <c r="AH38" s="354"/>
      <c r="AI38" s="354"/>
      <c r="AJ38" s="354"/>
      <c r="AK38" s="354"/>
      <c r="AL38" s="354"/>
      <c r="AM38" s="354"/>
      <c r="AN38" s="355"/>
      <c r="AO38" s="356"/>
      <c r="AP38" s="357"/>
      <c r="AQ38" s="357"/>
      <c r="AR38" s="357"/>
      <c r="AS38" s="357"/>
      <c r="AT38" s="357"/>
      <c r="AU38" s="357"/>
      <c r="AV38" s="357"/>
      <c r="AW38" s="358"/>
      <c r="AX38" s="356"/>
      <c r="AY38" s="357"/>
      <c r="AZ38" s="357"/>
      <c r="BA38" s="357"/>
      <c r="BB38" s="357"/>
      <c r="BC38" s="357"/>
      <c r="BD38" s="357"/>
      <c r="BE38" s="357"/>
      <c r="BF38" s="358"/>
      <c r="BG38" s="356"/>
      <c r="BH38" s="357"/>
      <c r="BI38" s="357"/>
      <c r="BJ38" s="357"/>
      <c r="BK38" s="357"/>
      <c r="BL38" s="357"/>
      <c r="BM38" s="357"/>
      <c r="BN38" s="357"/>
      <c r="BO38" s="358"/>
      <c r="BP38" s="356"/>
      <c r="BQ38" s="357"/>
      <c r="BR38" s="357"/>
      <c r="BS38" s="357"/>
      <c r="BT38" s="357"/>
      <c r="BU38" s="357"/>
      <c r="BV38" s="357"/>
      <c r="BW38" s="357"/>
      <c r="BX38" s="358"/>
      <c r="BY38" s="356"/>
      <c r="BZ38" s="357"/>
      <c r="CA38" s="357"/>
      <c r="CB38" s="357"/>
      <c r="CC38" s="357"/>
      <c r="CD38" s="357"/>
      <c r="CE38" s="357"/>
      <c r="CF38" s="357"/>
      <c r="CG38" s="358"/>
      <c r="CH38" s="356"/>
      <c r="CI38" s="357"/>
      <c r="CJ38" s="357"/>
      <c r="CK38" s="357"/>
      <c r="CL38" s="357"/>
      <c r="CM38" s="357"/>
      <c r="CN38" s="357"/>
      <c r="CO38" s="357"/>
      <c r="CP38" s="358"/>
      <c r="CQ38" s="356"/>
      <c r="CR38" s="357"/>
      <c r="CS38" s="357"/>
      <c r="CT38" s="357"/>
      <c r="CU38" s="357"/>
      <c r="CV38" s="357"/>
      <c r="CW38" s="357"/>
      <c r="CX38" s="357"/>
      <c r="CY38" s="358"/>
      <c r="CZ38" s="356"/>
      <c r="DA38" s="357"/>
      <c r="DB38" s="357"/>
      <c r="DC38" s="357"/>
      <c r="DD38" s="357"/>
      <c r="DE38" s="357"/>
      <c r="DF38" s="357"/>
      <c r="DG38" s="357"/>
      <c r="DH38" s="358"/>
      <c r="DI38" s="356"/>
      <c r="DJ38" s="357"/>
      <c r="DK38" s="357"/>
      <c r="DL38" s="357"/>
      <c r="DM38" s="357"/>
      <c r="DN38" s="357"/>
      <c r="DO38" s="357"/>
      <c r="DP38" s="357"/>
      <c r="DQ38" s="358"/>
      <c r="DR38" s="356"/>
      <c r="DS38" s="357"/>
      <c r="DT38" s="357"/>
      <c r="DU38" s="357"/>
      <c r="DV38" s="357"/>
      <c r="DW38" s="357"/>
      <c r="DX38" s="357"/>
      <c r="DY38" s="357"/>
      <c r="DZ38" s="358"/>
      <c r="EA38" s="359"/>
      <c r="EB38" s="360"/>
      <c r="EC38" s="360"/>
      <c r="ED38" s="360"/>
      <c r="EE38" s="360"/>
      <c r="EF38" s="360"/>
      <c r="EG38" s="360"/>
      <c r="EH38" s="360"/>
      <c r="EI38" s="360"/>
      <c r="EJ38" s="360"/>
      <c r="EK38" s="360"/>
      <c r="EL38" s="360"/>
      <c r="EM38" s="360"/>
      <c r="EN38" s="360"/>
      <c r="EO38" s="360"/>
      <c r="EP38" s="360"/>
      <c r="EQ38" s="360"/>
      <c r="ER38" s="360"/>
      <c r="ES38" s="360"/>
      <c r="ET38" s="360"/>
      <c r="EU38" s="360"/>
      <c r="EV38" s="360"/>
      <c r="EW38" s="360"/>
      <c r="EX38" s="360"/>
      <c r="EY38" s="361"/>
    </row>
    <row r="39" spans="1:155" ht="10.5" customHeight="1" x14ac:dyDescent="0.2">
      <c r="A39" s="350"/>
      <c r="B39" s="351"/>
      <c r="C39" s="351"/>
      <c r="D39" s="351"/>
      <c r="E39" s="351"/>
      <c r="F39" s="352"/>
      <c r="G39" s="410" t="s">
        <v>194</v>
      </c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411"/>
      <c r="Z39" s="411"/>
      <c r="AA39" s="411"/>
      <c r="AB39" s="411"/>
      <c r="AC39" s="411"/>
      <c r="AD39" s="411"/>
      <c r="AE39" s="411"/>
      <c r="AF39" s="411"/>
      <c r="AG39" s="411"/>
      <c r="AH39" s="411"/>
      <c r="AI39" s="411"/>
      <c r="AJ39" s="411"/>
      <c r="AK39" s="411"/>
      <c r="AL39" s="411"/>
      <c r="AM39" s="411"/>
      <c r="AN39" s="412"/>
      <c r="AO39" s="356"/>
      <c r="AP39" s="357"/>
      <c r="AQ39" s="357"/>
      <c r="AR39" s="357"/>
      <c r="AS39" s="357"/>
      <c r="AT39" s="357"/>
      <c r="AU39" s="357"/>
      <c r="AV39" s="357"/>
      <c r="AW39" s="358"/>
      <c r="AX39" s="356"/>
      <c r="AY39" s="357"/>
      <c r="AZ39" s="357"/>
      <c r="BA39" s="357"/>
      <c r="BB39" s="357"/>
      <c r="BC39" s="357"/>
      <c r="BD39" s="357"/>
      <c r="BE39" s="357"/>
      <c r="BF39" s="358"/>
      <c r="BG39" s="356"/>
      <c r="BH39" s="357"/>
      <c r="BI39" s="357"/>
      <c r="BJ39" s="357"/>
      <c r="BK39" s="357"/>
      <c r="BL39" s="357"/>
      <c r="BM39" s="357"/>
      <c r="BN39" s="357"/>
      <c r="BO39" s="358"/>
      <c r="BP39" s="356"/>
      <c r="BQ39" s="357"/>
      <c r="BR39" s="357"/>
      <c r="BS39" s="357"/>
      <c r="BT39" s="357"/>
      <c r="BU39" s="357"/>
      <c r="BV39" s="357"/>
      <c r="BW39" s="357"/>
      <c r="BX39" s="358"/>
      <c r="BY39" s="356"/>
      <c r="BZ39" s="357"/>
      <c r="CA39" s="357"/>
      <c r="CB39" s="357"/>
      <c r="CC39" s="357"/>
      <c r="CD39" s="357"/>
      <c r="CE39" s="357"/>
      <c r="CF39" s="357"/>
      <c r="CG39" s="358"/>
      <c r="CH39" s="356"/>
      <c r="CI39" s="357"/>
      <c r="CJ39" s="357"/>
      <c r="CK39" s="357"/>
      <c r="CL39" s="357"/>
      <c r="CM39" s="357"/>
      <c r="CN39" s="357"/>
      <c r="CO39" s="357"/>
      <c r="CP39" s="358"/>
      <c r="CQ39" s="356"/>
      <c r="CR39" s="357"/>
      <c r="CS39" s="357"/>
      <c r="CT39" s="357"/>
      <c r="CU39" s="357"/>
      <c r="CV39" s="357"/>
      <c r="CW39" s="357"/>
      <c r="CX39" s="357"/>
      <c r="CY39" s="358"/>
      <c r="CZ39" s="356"/>
      <c r="DA39" s="357"/>
      <c r="DB39" s="357"/>
      <c r="DC39" s="357"/>
      <c r="DD39" s="357"/>
      <c r="DE39" s="357"/>
      <c r="DF39" s="357"/>
      <c r="DG39" s="357"/>
      <c r="DH39" s="358"/>
      <c r="DI39" s="356"/>
      <c r="DJ39" s="357"/>
      <c r="DK39" s="357"/>
      <c r="DL39" s="357"/>
      <c r="DM39" s="357"/>
      <c r="DN39" s="357"/>
      <c r="DO39" s="357"/>
      <c r="DP39" s="357"/>
      <c r="DQ39" s="358"/>
      <c r="DR39" s="356"/>
      <c r="DS39" s="357"/>
      <c r="DT39" s="357"/>
      <c r="DU39" s="357"/>
      <c r="DV39" s="357"/>
      <c r="DW39" s="357"/>
      <c r="DX39" s="357"/>
      <c r="DY39" s="357"/>
      <c r="DZ39" s="358"/>
      <c r="EA39" s="359"/>
      <c r="EB39" s="360"/>
      <c r="EC39" s="360"/>
      <c r="ED39" s="360"/>
      <c r="EE39" s="360"/>
      <c r="EF39" s="360"/>
      <c r="EG39" s="360"/>
      <c r="EH39" s="360"/>
      <c r="EI39" s="360"/>
      <c r="EJ39" s="360"/>
      <c r="EK39" s="360"/>
      <c r="EL39" s="360"/>
      <c r="EM39" s="360"/>
      <c r="EN39" s="360"/>
      <c r="EO39" s="360"/>
      <c r="EP39" s="360"/>
      <c r="EQ39" s="360"/>
      <c r="ER39" s="360"/>
      <c r="ES39" s="360"/>
      <c r="ET39" s="360"/>
      <c r="EU39" s="360"/>
      <c r="EV39" s="360"/>
      <c r="EW39" s="360"/>
      <c r="EX39" s="360"/>
      <c r="EY39" s="361"/>
    </row>
    <row r="40" spans="1:155" ht="10.5" customHeight="1" thickBot="1" x14ac:dyDescent="0.25">
      <c r="A40" s="404"/>
      <c r="B40" s="405"/>
      <c r="C40" s="405"/>
      <c r="D40" s="405"/>
      <c r="E40" s="405"/>
      <c r="F40" s="406"/>
      <c r="G40" s="416" t="s">
        <v>195</v>
      </c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418"/>
      <c r="AO40" s="389"/>
      <c r="AP40" s="390"/>
      <c r="AQ40" s="390"/>
      <c r="AR40" s="390"/>
      <c r="AS40" s="390"/>
      <c r="AT40" s="390"/>
      <c r="AU40" s="390"/>
      <c r="AV40" s="390"/>
      <c r="AW40" s="391"/>
      <c r="AX40" s="389"/>
      <c r="AY40" s="390"/>
      <c r="AZ40" s="390"/>
      <c r="BA40" s="390"/>
      <c r="BB40" s="390"/>
      <c r="BC40" s="390"/>
      <c r="BD40" s="390"/>
      <c r="BE40" s="390"/>
      <c r="BF40" s="391"/>
      <c r="BG40" s="389"/>
      <c r="BH40" s="390"/>
      <c r="BI40" s="390"/>
      <c r="BJ40" s="390"/>
      <c r="BK40" s="390"/>
      <c r="BL40" s="390"/>
      <c r="BM40" s="390"/>
      <c r="BN40" s="390"/>
      <c r="BO40" s="391"/>
      <c r="BP40" s="389"/>
      <c r="BQ40" s="390"/>
      <c r="BR40" s="390"/>
      <c r="BS40" s="390"/>
      <c r="BT40" s="390"/>
      <c r="BU40" s="390"/>
      <c r="BV40" s="390"/>
      <c r="BW40" s="390"/>
      <c r="BX40" s="391"/>
      <c r="BY40" s="389"/>
      <c r="BZ40" s="390"/>
      <c r="CA40" s="390"/>
      <c r="CB40" s="390"/>
      <c r="CC40" s="390"/>
      <c r="CD40" s="390"/>
      <c r="CE40" s="390"/>
      <c r="CF40" s="390"/>
      <c r="CG40" s="391"/>
      <c r="CH40" s="389"/>
      <c r="CI40" s="390"/>
      <c r="CJ40" s="390"/>
      <c r="CK40" s="390"/>
      <c r="CL40" s="390"/>
      <c r="CM40" s="390"/>
      <c r="CN40" s="390"/>
      <c r="CO40" s="390"/>
      <c r="CP40" s="391"/>
      <c r="CQ40" s="389"/>
      <c r="CR40" s="390"/>
      <c r="CS40" s="390"/>
      <c r="CT40" s="390"/>
      <c r="CU40" s="390"/>
      <c r="CV40" s="390"/>
      <c r="CW40" s="390"/>
      <c r="CX40" s="390"/>
      <c r="CY40" s="391"/>
      <c r="CZ40" s="389"/>
      <c r="DA40" s="390"/>
      <c r="DB40" s="390"/>
      <c r="DC40" s="390"/>
      <c r="DD40" s="390"/>
      <c r="DE40" s="390"/>
      <c r="DF40" s="390"/>
      <c r="DG40" s="390"/>
      <c r="DH40" s="391"/>
      <c r="DI40" s="389"/>
      <c r="DJ40" s="390"/>
      <c r="DK40" s="390"/>
      <c r="DL40" s="390"/>
      <c r="DM40" s="390"/>
      <c r="DN40" s="390"/>
      <c r="DO40" s="390"/>
      <c r="DP40" s="390"/>
      <c r="DQ40" s="391"/>
      <c r="DR40" s="389"/>
      <c r="DS40" s="390"/>
      <c r="DT40" s="390"/>
      <c r="DU40" s="390"/>
      <c r="DV40" s="390"/>
      <c r="DW40" s="390"/>
      <c r="DX40" s="390"/>
      <c r="DY40" s="390"/>
      <c r="DZ40" s="391"/>
      <c r="EA40" s="392"/>
      <c r="EB40" s="393"/>
      <c r="EC40" s="393"/>
      <c r="ED40" s="393"/>
      <c r="EE40" s="393"/>
      <c r="EF40" s="393"/>
      <c r="EG40" s="393"/>
      <c r="EH40" s="393"/>
      <c r="EI40" s="393"/>
      <c r="EJ40" s="393"/>
      <c r="EK40" s="393"/>
      <c r="EL40" s="393"/>
      <c r="EM40" s="393"/>
      <c r="EN40" s="393"/>
      <c r="EO40" s="393"/>
      <c r="EP40" s="393"/>
      <c r="EQ40" s="393"/>
      <c r="ER40" s="393"/>
      <c r="ES40" s="393"/>
      <c r="ET40" s="393"/>
      <c r="EU40" s="393"/>
      <c r="EV40" s="393"/>
      <c r="EW40" s="393"/>
      <c r="EX40" s="393"/>
      <c r="EY40" s="394"/>
    </row>
    <row r="41" spans="1:155" s="29" customFormat="1" ht="13.5" customHeight="1" x14ac:dyDescent="0.2">
      <c r="F41" s="30"/>
    </row>
    <row r="42" spans="1:155" x14ac:dyDescent="0.2">
      <c r="B42" s="317" t="s">
        <v>214</v>
      </c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317"/>
      <c r="S42" s="317"/>
    </row>
    <row r="43" spans="1:155" x14ac:dyDescent="0.2">
      <c r="B43" s="317" t="s">
        <v>215</v>
      </c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</row>
  </sheetData>
  <mergeCells count="389">
    <mergeCell ref="CZ40:DH40"/>
    <mergeCell ref="DI40:DQ40"/>
    <mergeCell ref="DR40:DZ40"/>
    <mergeCell ref="EA40:EY40"/>
    <mergeCell ref="BP17:BX17"/>
    <mergeCell ref="EA39:EY39"/>
    <mergeCell ref="A40:F40"/>
    <mergeCell ref="G40:AN40"/>
    <mergeCell ref="AO40:AW40"/>
    <mergeCell ref="AX40:BF40"/>
    <mergeCell ref="BG40:BO40"/>
    <mergeCell ref="BP40:BX40"/>
    <mergeCell ref="BY40:CG40"/>
    <mergeCell ref="CH40:CP40"/>
    <mergeCell ref="CQ40:CY40"/>
    <mergeCell ref="BY39:CG39"/>
    <mergeCell ref="CH39:CP39"/>
    <mergeCell ref="CQ39:CY39"/>
    <mergeCell ref="CZ39:DH39"/>
    <mergeCell ref="DI39:DQ39"/>
    <mergeCell ref="DR39:DZ39"/>
    <mergeCell ref="CZ38:DH38"/>
    <mergeCell ref="DI38:DQ38"/>
    <mergeCell ref="DR38:DZ38"/>
    <mergeCell ref="EA38:EY38"/>
    <mergeCell ref="A39:F39"/>
    <mergeCell ref="G39:AN39"/>
    <mergeCell ref="AO39:AW39"/>
    <mergeCell ref="AX39:BF39"/>
    <mergeCell ref="BG39:BO39"/>
    <mergeCell ref="BP39:BX39"/>
    <mergeCell ref="EA37:EY37"/>
    <mergeCell ref="A38:F38"/>
    <mergeCell ref="G38:AN38"/>
    <mergeCell ref="AO38:AW38"/>
    <mergeCell ref="AX38:BF38"/>
    <mergeCell ref="BG38:BO38"/>
    <mergeCell ref="BP38:BX38"/>
    <mergeCell ref="BY38:CG38"/>
    <mergeCell ref="CH38:CP38"/>
    <mergeCell ref="CQ38:CY38"/>
    <mergeCell ref="BY37:CG37"/>
    <mergeCell ref="CH37:CP37"/>
    <mergeCell ref="CQ37:CY37"/>
    <mergeCell ref="CZ37:DH37"/>
    <mergeCell ref="DI37:DQ37"/>
    <mergeCell ref="DR37:DZ37"/>
    <mergeCell ref="CZ36:DH36"/>
    <mergeCell ref="DI36:DQ36"/>
    <mergeCell ref="DR36:DZ36"/>
    <mergeCell ref="EA36:EY36"/>
    <mergeCell ref="A37:F37"/>
    <mergeCell ref="G37:AN37"/>
    <mergeCell ref="AO37:AW37"/>
    <mergeCell ref="AX37:BF37"/>
    <mergeCell ref="BG37:BO37"/>
    <mergeCell ref="BP37:BX37"/>
    <mergeCell ref="A36:F36"/>
    <mergeCell ref="G36:AN36"/>
    <mergeCell ref="AO36:AW36"/>
    <mergeCell ref="AX36:BF36"/>
    <mergeCell ref="BG36:BO36"/>
    <mergeCell ref="BP36:BX36"/>
    <mergeCell ref="BY36:CG36"/>
    <mergeCell ref="CH36:CP36"/>
    <mergeCell ref="CQ36:CY36"/>
    <mergeCell ref="CZ34:DH34"/>
    <mergeCell ref="DI34:DQ34"/>
    <mergeCell ref="DR34:DZ34"/>
    <mergeCell ref="EA34:EY34"/>
    <mergeCell ref="A35:F35"/>
    <mergeCell ref="G35:AN35"/>
    <mergeCell ref="AO35:AW35"/>
    <mergeCell ref="AX35:BF35"/>
    <mergeCell ref="BG35:BO35"/>
    <mergeCell ref="BP35:BX35"/>
    <mergeCell ref="EA35:EY35"/>
    <mergeCell ref="BY35:CG35"/>
    <mergeCell ref="CH35:CP35"/>
    <mergeCell ref="CQ35:CY35"/>
    <mergeCell ref="CZ35:DH35"/>
    <mergeCell ref="DI35:DQ35"/>
    <mergeCell ref="DR35:DZ35"/>
    <mergeCell ref="A34:F34"/>
    <mergeCell ref="G34:AN34"/>
    <mergeCell ref="AO34:AW34"/>
    <mergeCell ref="AX34:BF34"/>
    <mergeCell ref="BG34:BO34"/>
    <mergeCell ref="BP34:BX34"/>
    <mergeCell ref="BY34:CG34"/>
    <mergeCell ref="CH34:CP34"/>
    <mergeCell ref="CQ34:CY34"/>
    <mergeCell ref="CZ32:DH32"/>
    <mergeCell ref="DI32:DQ32"/>
    <mergeCell ref="DR32:DZ32"/>
    <mergeCell ref="EA32:EY32"/>
    <mergeCell ref="A33:F33"/>
    <mergeCell ref="G33:AN33"/>
    <mergeCell ref="AO33:AW33"/>
    <mergeCell ref="AX33:BF33"/>
    <mergeCell ref="BG33:BO33"/>
    <mergeCell ref="BP33:BX33"/>
    <mergeCell ref="EA33:EY33"/>
    <mergeCell ref="BY33:CG33"/>
    <mergeCell ref="CH33:CP33"/>
    <mergeCell ref="CQ33:CY33"/>
    <mergeCell ref="CZ33:DH33"/>
    <mergeCell ref="DI33:DQ33"/>
    <mergeCell ref="DR33:DZ33"/>
    <mergeCell ref="A32:F32"/>
    <mergeCell ref="G32:AN32"/>
    <mergeCell ref="AO32:AW32"/>
    <mergeCell ref="AX32:BF32"/>
    <mergeCell ref="BG32:BO32"/>
    <mergeCell ref="BP32:BX32"/>
    <mergeCell ref="BY32:CG32"/>
    <mergeCell ref="CH32:CP32"/>
    <mergeCell ref="CQ32:CY32"/>
    <mergeCell ref="CZ30:DH30"/>
    <mergeCell ref="DI30:DQ30"/>
    <mergeCell ref="DR30:DZ30"/>
    <mergeCell ref="EA30:EY30"/>
    <mergeCell ref="A31:F31"/>
    <mergeCell ref="G31:AN31"/>
    <mergeCell ref="AO31:AW31"/>
    <mergeCell ref="AX31:BF31"/>
    <mergeCell ref="BG31:BO31"/>
    <mergeCell ref="BP31:BX31"/>
    <mergeCell ref="EA31:EY31"/>
    <mergeCell ref="BY31:CG31"/>
    <mergeCell ref="CH31:CP31"/>
    <mergeCell ref="CQ31:CY31"/>
    <mergeCell ref="CZ31:DH31"/>
    <mergeCell ref="DI31:DQ31"/>
    <mergeCell ref="DR31:DZ31"/>
    <mergeCell ref="A30:F30"/>
    <mergeCell ref="G30:AN30"/>
    <mergeCell ref="AO30:AW30"/>
    <mergeCell ref="AX30:BF30"/>
    <mergeCell ref="BG30:BO30"/>
    <mergeCell ref="BP30:BX30"/>
    <mergeCell ref="BY30:CG30"/>
    <mergeCell ref="CH30:CP30"/>
    <mergeCell ref="CQ30:CY30"/>
    <mergeCell ref="CZ28:DH28"/>
    <mergeCell ref="DI28:DQ28"/>
    <mergeCell ref="DR28:DZ28"/>
    <mergeCell ref="EA28:EY28"/>
    <mergeCell ref="A29:F29"/>
    <mergeCell ref="G29:AN29"/>
    <mergeCell ref="AO29:AW29"/>
    <mergeCell ref="AX29:BF29"/>
    <mergeCell ref="BG29:BO29"/>
    <mergeCell ref="BP29:BX29"/>
    <mergeCell ref="EA29:EY29"/>
    <mergeCell ref="BY29:CG29"/>
    <mergeCell ref="CH29:CP29"/>
    <mergeCell ref="CQ29:CY29"/>
    <mergeCell ref="CZ29:DH29"/>
    <mergeCell ref="DI29:DQ29"/>
    <mergeCell ref="DR29:DZ29"/>
    <mergeCell ref="A28:F28"/>
    <mergeCell ref="G28:AN28"/>
    <mergeCell ref="AO28:AW28"/>
    <mergeCell ref="AX28:BF28"/>
    <mergeCell ref="BG28:BO28"/>
    <mergeCell ref="BP28:BX28"/>
    <mergeCell ref="BY28:CG28"/>
    <mergeCell ref="CH28:CP28"/>
    <mergeCell ref="CQ28:CY28"/>
    <mergeCell ref="CZ26:DH26"/>
    <mergeCell ref="DI26:DQ26"/>
    <mergeCell ref="DR26:DZ26"/>
    <mergeCell ref="EA26:EY26"/>
    <mergeCell ref="A27:F27"/>
    <mergeCell ref="G27:AN27"/>
    <mergeCell ref="AO27:AW27"/>
    <mergeCell ref="AX27:BF27"/>
    <mergeCell ref="BG27:BO27"/>
    <mergeCell ref="BP27:BX27"/>
    <mergeCell ref="EA27:EY27"/>
    <mergeCell ref="BY27:CG27"/>
    <mergeCell ref="CH27:CP27"/>
    <mergeCell ref="CQ27:CY27"/>
    <mergeCell ref="CZ27:DH27"/>
    <mergeCell ref="DI27:DQ27"/>
    <mergeCell ref="DR27:DZ27"/>
    <mergeCell ref="A26:F26"/>
    <mergeCell ref="G26:AN26"/>
    <mergeCell ref="AO26:AW26"/>
    <mergeCell ref="AX26:BF26"/>
    <mergeCell ref="BG26:BO26"/>
    <mergeCell ref="BP26:BX26"/>
    <mergeCell ref="BY26:CG26"/>
    <mergeCell ref="CH26:CP26"/>
    <mergeCell ref="CQ26:CY26"/>
    <mergeCell ref="CZ24:DH24"/>
    <mergeCell ref="DI24:DQ24"/>
    <mergeCell ref="DR24:DZ24"/>
    <mergeCell ref="EA24:EY24"/>
    <mergeCell ref="A25:F25"/>
    <mergeCell ref="G25:AN25"/>
    <mergeCell ref="AO25:AW25"/>
    <mergeCell ref="AX25:BF25"/>
    <mergeCell ref="BG25:BO25"/>
    <mergeCell ref="BP25:BX25"/>
    <mergeCell ref="EA25:EY25"/>
    <mergeCell ref="BY25:CG25"/>
    <mergeCell ref="CH25:CP25"/>
    <mergeCell ref="CQ25:CY25"/>
    <mergeCell ref="CZ25:DH25"/>
    <mergeCell ref="DI25:DQ25"/>
    <mergeCell ref="DR25:DZ25"/>
    <mergeCell ref="A24:F24"/>
    <mergeCell ref="G24:AN24"/>
    <mergeCell ref="AO24:AW24"/>
    <mergeCell ref="AX24:BF24"/>
    <mergeCell ref="BG24:BO24"/>
    <mergeCell ref="BP24:BX24"/>
    <mergeCell ref="BY24:CG24"/>
    <mergeCell ref="CH24:CP24"/>
    <mergeCell ref="CQ24:CY24"/>
    <mergeCell ref="CZ22:DH22"/>
    <mergeCell ref="DI22:DQ22"/>
    <mergeCell ref="DR22:DZ22"/>
    <mergeCell ref="EA22:EY22"/>
    <mergeCell ref="A23:F23"/>
    <mergeCell ref="G23:AN23"/>
    <mergeCell ref="AO23:AW23"/>
    <mergeCell ref="AX23:BF23"/>
    <mergeCell ref="BG23:BO23"/>
    <mergeCell ref="BP23:BX23"/>
    <mergeCell ref="EA23:EY23"/>
    <mergeCell ref="BY23:CG23"/>
    <mergeCell ref="CH23:CP23"/>
    <mergeCell ref="CQ23:CY23"/>
    <mergeCell ref="CZ23:DH23"/>
    <mergeCell ref="DI23:DQ23"/>
    <mergeCell ref="DR23:DZ23"/>
    <mergeCell ref="A22:F22"/>
    <mergeCell ref="G22:AN22"/>
    <mergeCell ref="AO22:AW22"/>
    <mergeCell ref="AX22:BF22"/>
    <mergeCell ref="BG22:BO22"/>
    <mergeCell ref="BP22:BX22"/>
    <mergeCell ref="BY22:CG22"/>
    <mergeCell ref="CH22:CP22"/>
    <mergeCell ref="CQ22:CY22"/>
    <mergeCell ref="CZ20:DH20"/>
    <mergeCell ref="DI20:DQ20"/>
    <mergeCell ref="DR20:DZ20"/>
    <mergeCell ref="EA20:EY20"/>
    <mergeCell ref="A21:F21"/>
    <mergeCell ref="G21:AN21"/>
    <mergeCell ref="AO21:AW21"/>
    <mergeCell ref="AX21:BF21"/>
    <mergeCell ref="BG21:BO21"/>
    <mergeCell ref="BP21:BX21"/>
    <mergeCell ref="EA21:EY21"/>
    <mergeCell ref="BY21:CG21"/>
    <mergeCell ref="CH21:CP21"/>
    <mergeCell ref="CQ21:CY21"/>
    <mergeCell ref="CZ21:DH21"/>
    <mergeCell ref="DI21:DQ21"/>
    <mergeCell ref="DR21:DZ21"/>
    <mergeCell ref="A20:F20"/>
    <mergeCell ref="G20:AN20"/>
    <mergeCell ref="AO20:AW20"/>
    <mergeCell ref="AX20:BF20"/>
    <mergeCell ref="BG20:BO20"/>
    <mergeCell ref="BP20:BX20"/>
    <mergeCell ref="BY20:CG20"/>
    <mergeCell ref="CH20:CP20"/>
    <mergeCell ref="CQ20:CY20"/>
    <mergeCell ref="EA18:EY18"/>
    <mergeCell ref="A19:F19"/>
    <mergeCell ref="G19:AN19"/>
    <mergeCell ref="AO19:AW19"/>
    <mergeCell ref="AX19:BF19"/>
    <mergeCell ref="BG19:BO19"/>
    <mergeCell ref="BP19:BX19"/>
    <mergeCell ref="EA19:EY19"/>
    <mergeCell ref="BY19:CG19"/>
    <mergeCell ref="CH19:CP19"/>
    <mergeCell ref="CQ19:CY19"/>
    <mergeCell ref="CZ19:DH19"/>
    <mergeCell ref="DI19:DQ19"/>
    <mergeCell ref="DR19:DZ19"/>
    <mergeCell ref="A17:F17"/>
    <mergeCell ref="G17:AN17"/>
    <mergeCell ref="AO17:AW17"/>
    <mergeCell ref="AX17:BF17"/>
    <mergeCell ref="BG17:BO17"/>
    <mergeCell ref="EA17:EY17"/>
    <mergeCell ref="A18:F18"/>
    <mergeCell ref="G18:AN18"/>
    <mergeCell ref="AO18:AW18"/>
    <mergeCell ref="AX18:BF18"/>
    <mergeCell ref="BG18:BO18"/>
    <mergeCell ref="BP18:BX18"/>
    <mergeCell ref="BY18:CG18"/>
    <mergeCell ref="CH18:CP18"/>
    <mergeCell ref="CQ18:CY18"/>
    <mergeCell ref="BY17:CG17"/>
    <mergeCell ref="CH17:CP17"/>
    <mergeCell ref="CQ17:CY17"/>
    <mergeCell ref="CZ17:DH17"/>
    <mergeCell ref="DI17:DQ17"/>
    <mergeCell ref="DR17:DZ17"/>
    <mergeCell ref="CZ18:DH18"/>
    <mergeCell ref="DI18:DQ18"/>
    <mergeCell ref="DR18:DZ18"/>
    <mergeCell ref="EA15:EY15"/>
    <mergeCell ref="A16:F16"/>
    <mergeCell ref="G16:AN16"/>
    <mergeCell ref="AO16:AW16"/>
    <mergeCell ref="AX16:BF16"/>
    <mergeCell ref="BG16:BO16"/>
    <mergeCell ref="BP16:BX16"/>
    <mergeCell ref="BY16:CG16"/>
    <mergeCell ref="CH16:CP16"/>
    <mergeCell ref="CQ16:CY16"/>
    <mergeCell ref="BY15:CG15"/>
    <mergeCell ref="CH15:CP15"/>
    <mergeCell ref="CQ15:CY15"/>
    <mergeCell ref="CZ15:DH15"/>
    <mergeCell ref="DI15:DQ15"/>
    <mergeCell ref="DR15:DZ15"/>
    <mergeCell ref="CZ16:DH16"/>
    <mergeCell ref="DI16:DQ16"/>
    <mergeCell ref="DR16:DZ16"/>
    <mergeCell ref="EA16:EY16"/>
    <mergeCell ref="G13:AN13"/>
    <mergeCell ref="AO13:AW13"/>
    <mergeCell ref="AX13:BF13"/>
    <mergeCell ref="A15:F15"/>
    <mergeCell ref="G15:AN15"/>
    <mergeCell ref="AO15:AW15"/>
    <mergeCell ref="AX15:BF15"/>
    <mergeCell ref="BG15:BO15"/>
    <mergeCell ref="BP15:BX15"/>
    <mergeCell ref="A10:F12"/>
    <mergeCell ref="G10:AN12"/>
    <mergeCell ref="AO10:DZ10"/>
    <mergeCell ref="EA13:EY13"/>
    <mergeCell ref="A14:F14"/>
    <mergeCell ref="G14:AN14"/>
    <mergeCell ref="AO14:AW14"/>
    <mergeCell ref="AX14:BF14"/>
    <mergeCell ref="BG14:BO14"/>
    <mergeCell ref="BP14:BX14"/>
    <mergeCell ref="BY14:CG14"/>
    <mergeCell ref="CH14:CP14"/>
    <mergeCell ref="CQ14:CY14"/>
    <mergeCell ref="BY13:CG13"/>
    <mergeCell ref="CH13:CP13"/>
    <mergeCell ref="CQ13:CY13"/>
    <mergeCell ref="CZ13:DH13"/>
    <mergeCell ref="DI13:DQ13"/>
    <mergeCell ref="DR13:DZ13"/>
    <mergeCell ref="CZ14:DH14"/>
    <mergeCell ref="DI14:DQ14"/>
    <mergeCell ref="DR14:DZ14"/>
    <mergeCell ref="EA14:EY14"/>
    <mergeCell ref="A13:F13"/>
    <mergeCell ref="B42:S42"/>
    <mergeCell ref="B43:S43"/>
    <mergeCell ref="A4:EY4"/>
    <mergeCell ref="DX6:EY6"/>
    <mergeCell ref="DX7:EY7"/>
    <mergeCell ref="DR5:EY5"/>
    <mergeCell ref="EA10:EY12"/>
    <mergeCell ref="AO11:BF11"/>
    <mergeCell ref="BG11:BX11"/>
    <mergeCell ref="BY11:CP11"/>
    <mergeCell ref="CQ11:DH11"/>
    <mergeCell ref="DI11:DZ11"/>
    <mergeCell ref="CQ12:CY12"/>
    <mergeCell ref="CZ12:DH12"/>
    <mergeCell ref="DI12:DQ12"/>
    <mergeCell ref="DR12:DZ12"/>
    <mergeCell ref="BY12:CG12"/>
    <mergeCell ref="CH12:CP12"/>
    <mergeCell ref="BG13:BO13"/>
    <mergeCell ref="BP13:BX13"/>
    <mergeCell ref="AO12:AW12"/>
    <mergeCell ref="AX12:BF12"/>
    <mergeCell ref="BG12:BO12"/>
    <mergeCell ref="BP12:BX12"/>
  </mergeCells>
  <pageMargins left="0.78740157480314965" right="0.70866141732283472" top="0.59055118110236227" bottom="0.31496062992125984" header="0.19685039370078741" footer="0.19685039370078741"/>
  <pageSetup paperSize="9" scale="98" fitToHeight="2" orientation="landscape" r:id="rId1"/>
  <headerFooter alignWithMargins="0">
    <oddHeader xml:space="preserve">&amp;R&amp;"Times New Roman,обычный"&amp;7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9"/>
  <sheetViews>
    <sheetView tabSelected="1" zoomScale="120" zoomScaleNormal="120" zoomScaleSheetLayoutView="100" workbookViewId="0">
      <selection activeCell="HQ22" sqref="HQ22"/>
    </sheetView>
  </sheetViews>
  <sheetFormatPr defaultColWidth="0.85546875" defaultRowHeight="11.25" x14ac:dyDescent="0.2"/>
  <cols>
    <col min="1" max="16" width="0.85546875" style="28"/>
    <col min="17" max="17" width="5.85546875" style="28" customWidth="1"/>
    <col min="18" max="21" width="0.85546875" style="28"/>
    <col min="22" max="22" width="4.140625" style="28" customWidth="1"/>
    <col min="23" max="24" width="0.85546875" style="28"/>
    <col min="25" max="25" width="1" style="28" customWidth="1"/>
    <col min="26" max="26" width="1.140625" style="28" customWidth="1"/>
    <col min="27" max="57" width="0.85546875" style="28"/>
    <col min="58" max="58" width="1.5703125" style="28" customWidth="1"/>
    <col min="59" max="63" width="0.85546875" style="28"/>
    <col min="64" max="64" width="1.5703125" style="28" customWidth="1"/>
    <col min="65" max="69" width="0.85546875" style="28"/>
    <col min="70" max="70" width="1.7109375" style="28" customWidth="1"/>
    <col min="71" max="90" width="0.85546875" style="28"/>
    <col min="91" max="91" width="2.42578125" style="28" customWidth="1"/>
    <col min="92" max="16384" width="0.85546875" style="28"/>
  </cols>
  <sheetData>
    <row r="1" spans="1:165" s="37" customFormat="1" ht="35.25" customHeight="1" x14ac:dyDescent="0.25">
      <c r="EI1" s="420" t="s">
        <v>196</v>
      </c>
      <c r="EJ1" s="420"/>
      <c r="EK1" s="420"/>
      <c r="EL1" s="420"/>
      <c r="EM1" s="420"/>
      <c r="EN1" s="420"/>
      <c r="EO1" s="420"/>
      <c r="EP1" s="420"/>
      <c r="EQ1" s="420"/>
      <c r="ER1" s="420"/>
      <c r="ES1" s="420"/>
      <c r="ET1" s="420"/>
      <c r="EU1" s="420"/>
      <c r="EV1" s="420"/>
      <c r="EW1" s="420"/>
      <c r="EX1" s="420"/>
      <c r="EY1" s="420"/>
      <c r="EZ1" s="420"/>
      <c r="FA1" s="420"/>
      <c r="FB1" s="420"/>
      <c r="FC1" s="420"/>
      <c r="FD1" s="420"/>
      <c r="FE1" s="420"/>
      <c r="FF1" s="420"/>
      <c r="FG1" s="420"/>
      <c r="FH1" s="420"/>
      <c r="FI1" s="420"/>
    </row>
    <row r="3" spans="1:165" s="35" customFormat="1" ht="15.75" x14ac:dyDescent="0.25">
      <c r="A3" s="421" t="s">
        <v>237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  <c r="AC3" s="421"/>
      <c r="AD3" s="421"/>
      <c r="AE3" s="421"/>
      <c r="AF3" s="421"/>
      <c r="AG3" s="421"/>
      <c r="AH3" s="421"/>
      <c r="AI3" s="421"/>
      <c r="AJ3" s="421"/>
      <c r="AK3" s="421"/>
      <c r="AL3" s="421"/>
      <c r="AM3" s="421"/>
      <c r="AN3" s="421"/>
      <c r="AO3" s="421"/>
      <c r="AP3" s="421"/>
      <c r="AQ3" s="421"/>
      <c r="AR3" s="421"/>
      <c r="AS3" s="421"/>
      <c r="AT3" s="421"/>
      <c r="AU3" s="421"/>
      <c r="AV3" s="421"/>
      <c r="AW3" s="421"/>
      <c r="AX3" s="421"/>
      <c r="AY3" s="421"/>
      <c r="AZ3" s="421"/>
      <c r="BA3" s="421"/>
      <c r="BB3" s="421"/>
      <c r="BC3" s="421"/>
      <c r="BD3" s="421"/>
      <c r="BE3" s="421"/>
      <c r="BF3" s="421"/>
      <c r="BG3" s="421"/>
      <c r="BH3" s="421"/>
      <c r="BI3" s="421"/>
      <c r="BJ3" s="421"/>
      <c r="BK3" s="421"/>
      <c r="BL3" s="421"/>
      <c r="BM3" s="421"/>
      <c r="BN3" s="421"/>
      <c r="BO3" s="421"/>
      <c r="BP3" s="421"/>
      <c r="BQ3" s="421"/>
      <c r="BR3" s="421"/>
      <c r="BS3" s="421"/>
      <c r="BT3" s="421"/>
      <c r="BU3" s="421"/>
      <c r="BV3" s="421"/>
      <c r="BW3" s="421"/>
      <c r="BX3" s="421"/>
      <c r="BY3" s="421"/>
      <c r="BZ3" s="421"/>
      <c r="CA3" s="421"/>
      <c r="CB3" s="421"/>
      <c r="CC3" s="421"/>
      <c r="CD3" s="421"/>
      <c r="CE3" s="421"/>
      <c r="CF3" s="421"/>
      <c r="CG3" s="421"/>
      <c r="CH3" s="421"/>
      <c r="CI3" s="421"/>
      <c r="CJ3" s="421"/>
      <c r="CK3" s="421"/>
      <c r="CL3" s="421"/>
      <c r="CM3" s="421"/>
      <c r="CN3" s="421"/>
      <c r="CO3" s="421"/>
      <c r="CP3" s="421"/>
      <c r="CQ3" s="421"/>
      <c r="CR3" s="421"/>
      <c r="CS3" s="421"/>
      <c r="CT3" s="421"/>
      <c r="CU3" s="421"/>
      <c r="CV3" s="421"/>
      <c r="CW3" s="421"/>
      <c r="CX3" s="421"/>
      <c r="CY3" s="421"/>
      <c r="CZ3" s="421"/>
      <c r="DA3" s="421"/>
      <c r="DB3" s="421"/>
      <c r="DC3" s="421"/>
      <c r="DD3" s="421"/>
      <c r="DE3" s="421"/>
      <c r="DF3" s="421"/>
      <c r="DG3" s="421"/>
      <c r="DH3" s="421"/>
      <c r="DI3" s="421"/>
      <c r="DJ3" s="421"/>
      <c r="DK3" s="421"/>
      <c r="DL3" s="421"/>
      <c r="DM3" s="421"/>
      <c r="DN3" s="421"/>
      <c r="DO3" s="421"/>
      <c r="DP3" s="421"/>
      <c r="DQ3" s="421"/>
      <c r="DR3" s="421"/>
      <c r="DS3" s="421"/>
      <c r="DT3" s="421"/>
      <c r="DU3" s="421"/>
      <c r="DV3" s="421"/>
      <c r="DW3" s="421"/>
      <c r="DX3" s="421"/>
      <c r="DY3" s="421"/>
      <c r="DZ3" s="421"/>
      <c r="EA3" s="421"/>
      <c r="EB3" s="421"/>
      <c r="EC3" s="421"/>
      <c r="ED3" s="421"/>
      <c r="EE3" s="421"/>
      <c r="EF3" s="421"/>
      <c r="EG3" s="421"/>
      <c r="EH3" s="421"/>
      <c r="EI3" s="421"/>
      <c r="EJ3" s="421"/>
      <c r="EK3" s="421"/>
      <c r="EL3" s="421"/>
      <c r="EM3" s="421"/>
      <c r="EN3" s="421"/>
      <c r="EO3" s="421"/>
      <c r="EP3" s="421"/>
      <c r="EQ3" s="421"/>
      <c r="ER3" s="421"/>
      <c r="ES3" s="421"/>
      <c r="ET3" s="421"/>
      <c r="EU3" s="421"/>
      <c r="EV3" s="421"/>
      <c r="EW3" s="421"/>
      <c r="EX3" s="421"/>
      <c r="EY3" s="421"/>
      <c r="EZ3" s="421"/>
      <c r="FA3" s="421"/>
      <c r="FB3" s="421"/>
      <c r="FC3" s="421"/>
      <c r="FD3" s="421"/>
      <c r="FE3" s="421"/>
      <c r="FF3" s="421"/>
      <c r="FG3" s="421"/>
      <c r="FH3" s="421"/>
      <c r="FI3" s="421"/>
    </row>
    <row r="4" spans="1:165" ht="35.25" customHeight="1" x14ac:dyDescent="0.2">
      <c r="EB4" s="137" t="s">
        <v>211</v>
      </c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</row>
    <row r="5" spans="1:165" s="37" customFormat="1" ht="24.75" customHeight="1" x14ac:dyDescent="0.25">
      <c r="R5" s="28"/>
      <c r="S5" s="28"/>
      <c r="T5" s="28"/>
      <c r="U5" s="28"/>
      <c r="V5" s="28"/>
      <c r="W5" s="28"/>
      <c r="EB5" s="31"/>
      <c r="EC5" s="31"/>
      <c r="ED5" s="31"/>
      <c r="EE5" s="31"/>
      <c r="EF5" s="31"/>
      <c r="EG5" s="32"/>
      <c r="EH5" s="318" t="s">
        <v>212</v>
      </c>
      <c r="EI5" s="318"/>
      <c r="EJ5" s="318"/>
      <c r="EK5" s="318"/>
      <c r="EL5" s="318"/>
      <c r="EM5" s="318"/>
      <c r="EN5" s="318"/>
      <c r="EO5" s="318"/>
      <c r="EP5" s="318"/>
      <c r="EQ5" s="318"/>
      <c r="ER5" s="318"/>
      <c r="ES5" s="318"/>
      <c r="ET5" s="318"/>
      <c r="EU5" s="318"/>
      <c r="EV5" s="318"/>
      <c r="EW5" s="318"/>
      <c r="EX5" s="318"/>
      <c r="EY5" s="318"/>
      <c r="EZ5" s="318"/>
      <c r="FA5" s="318"/>
      <c r="FB5" s="318"/>
      <c r="FC5" s="318"/>
      <c r="FD5" s="318"/>
      <c r="FE5" s="318"/>
      <c r="FF5" s="318"/>
      <c r="FG5" s="318"/>
      <c r="FH5" s="318"/>
      <c r="FI5" s="318"/>
    </row>
    <row r="6" spans="1:165" s="37" customFormat="1" ht="15" x14ac:dyDescent="0.25">
      <c r="R6" s="38"/>
      <c r="EB6" s="31"/>
      <c r="EC6" s="31"/>
      <c r="ED6" s="31"/>
      <c r="EE6" s="31"/>
      <c r="EF6" s="31"/>
      <c r="EG6" s="31"/>
      <c r="EH6" s="319" t="s">
        <v>213</v>
      </c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19"/>
      <c r="EV6" s="319"/>
      <c r="EW6" s="319"/>
      <c r="EX6" s="319"/>
      <c r="EY6" s="319"/>
      <c r="EZ6" s="319"/>
      <c r="FA6" s="319"/>
      <c r="FB6" s="319"/>
      <c r="FC6" s="319"/>
      <c r="FD6" s="319"/>
      <c r="FE6" s="319"/>
      <c r="FF6" s="319"/>
      <c r="FG6" s="319"/>
      <c r="FH6" s="319"/>
      <c r="FI6" s="319"/>
    </row>
    <row r="7" spans="1:165" s="37" customFormat="1" ht="15" x14ac:dyDescent="0.25">
      <c r="R7" s="28"/>
      <c r="EB7" s="31"/>
      <c r="EC7" s="31"/>
      <c r="ED7" s="31"/>
      <c r="EE7" s="31"/>
      <c r="EF7" s="31"/>
      <c r="EG7" s="419"/>
      <c r="EH7" s="419"/>
      <c r="EI7" s="419"/>
      <c r="EJ7" s="419"/>
      <c r="EK7" s="419"/>
      <c r="EL7" s="419"/>
      <c r="EM7" s="419"/>
      <c r="EN7" s="419"/>
      <c r="EO7" s="419"/>
      <c r="EP7" s="419"/>
      <c r="EQ7" s="419"/>
      <c r="ER7" s="419"/>
      <c r="ES7" s="419"/>
      <c r="ET7" s="419"/>
      <c r="EU7" s="419"/>
      <c r="EV7" s="419"/>
      <c r="EW7" s="419"/>
      <c r="EX7" s="419"/>
      <c r="EY7" s="419"/>
      <c r="EZ7" s="419"/>
      <c r="FA7" s="419"/>
      <c r="FB7" s="419"/>
      <c r="FC7" s="419"/>
      <c r="FD7" s="419"/>
      <c r="FE7" s="419"/>
      <c r="FF7" s="419"/>
      <c r="FG7" s="419"/>
      <c r="FH7" s="419"/>
      <c r="FI7" s="419"/>
    </row>
    <row r="8" spans="1:165" s="39" customFormat="1" ht="12.75" x14ac:dyDescent="0.2"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41" t="s">
        <v>118</v>
      </c>
    </row>
    <row r="9" spans="1:165" s="39" customFormat="1" ht="12.75" x14ac:dyDescent="0.2"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3"/>
    </row>
    <row r="10" spans="1:165" ht="12" thickBot="1" x14ac:dyDescent="0.25"/>
    <row r="11" spans="1:165" s="29" customFormat="1" ht="10.5" customHeight="1" x14ac:dyDescent="0.2">
      <c r="A11" s="422" t="s">
        <v>0</v>
      </c>
      <c r="B11" s="423"/>
      <c r="C11" s="423"/>
      <c r="D11" s="423"/>
      <c r="E11" s="423"/>
      <c r="F11" s="423" t="s">
        <v>197</v>
      </c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 t="s">
        <v>198</v>
      </c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  <c r="AK11" s="423"/>
      <c r="AL11" s="423"/>
      <c r="AM11" s="423"/>
      <c r="AN11" s="423"/>
      <c r="AO11" s="423"/>
      <c r="AP11" s="423"/>
      <c r="AQ11" s="423"/>
      <c r="AR11" s="423"/>
      <c r="AS11" s="423"/>
      <c r="AT11" s="423"/>
      <c r="AU11" s="423"/>
      <c r="AV11" s="423"/>
      <c r="AW11" s="423"/>
      <c r="AX11" s="423"/>
      <c r="AY11" s="423"/>
      <c r="AZ11" s="423"/>
      <c r="BA11" s="423"/>
      <c r="BB11" s="423"/>
      <c r="BC11" s="423"/>
      <c r="BD11" s="423"/>
      <c r="BE11" s="423"/>
      <c r="BF11" s="423"/>
      <c r="BG11" s="423"/>
      <c r="BH11" s="423"/>
      <c r="BI11" s="423"/>
      <c r="BJ11" s="423"/>
      <c r="BK11" s="423"/>
      <c r="BL11" s="423"/>
      <c r="BM11" s="423"/>
      <c r="BN11" s="423"/>
      <c r="BO11" s="423"/>
      <c r="BP11" s="423"/>
      <c r="BQ11" s="423"/>
      <c r="BR11" s="423"/>
      <c r="BS11" s="423"/>
      <c r="BT11" s="423"/>
      <c r="BU11" s="423"/>
      <c r="BV11" s="423"/>
      <c r="BW11" s="423"/>
      <c r="BX11" s="423"/>
      <c r="BY11" s="423"/>
      <c r="BZ11" s="423"/>
      <c r="CA11" s="423"/>
      <c r="CB11" s="423"/>
      <c r="CC11" s="423"/>
      <c r="CD11" s="423"/>
      <c r="CE11" s="423"/>
      <c r="CF11" s="423"/>
      <c r="CG11" s="423"/>
      <c r="CH11" s="423"/>
      <c r="CI11" s="423"/>
      <c r="CJ11" s="423"/>
      <c r="CK11" s="423"/>
      <c r="CL11" s="423"/>
      <c r="CM11" s="423"/>
      <c r="CN11" s="423"/>
      <c r="CO11" s="423"/>
      <c r="CP11" s="423"/>
      <c r="CQ11" s="423"/>
      <c r="CR11" s="423" t="s">
        <v>199</v>
      </c>
      <c r="CS11" s="423"/>
      <c r="CT11" s="423"/>
      <c r="CU11" s="423"/>
      <c r="CV11" s="423"/>
      <c r="CW11" s="423"/>
      <c r="CX11" s="423"/>
      <c r="CY11" s="423"/>
      <c r="CZ11" s="423"/>
      <c r="DA11" s="423"/>
      <c r="DB11" s="423"/>
      <c r="DC11" s="423"/>
      <c r="DD11" s="423"/>
      <c r="DE11" s="423"/>
      <c r="DF11" s="423"/>
      <c r="DG11" s="423"/>
      <c r="DH11" s="423"/>
      <c r="DI11" s="423"/>
      <c r="DJ11" s="423"/>
      <c r="DK11" s="423"/>
      <c r="DL11" s="423"/>
      <c r="DM11" s="423"/>
      <c r="DN11" s="423"/>
      <c r="DO11" s="423"/>
      <c r="DP11" s="423"/>
      <c r="DQ11" s="423"/>
      <c r="DR11" s="423"/>
      <c r="DS11" s="423"/>
      <c r="DT11" s="423"/>
      <c r="DU11" s="423"/>
      <c r="DV11" s="423"/>
      <c r="DW11" s="423"/>
      <c r="DX11" s="423"/>
      <c r="DY11" s="423"/>
      <c r="DZ11" s="423"/>
      <c r="EA11" s="423"/>
      <c r="EB11" s="423"/>
      <c r="EC11" s="423"/>
      <c r="ED11" s="423"/>
      <c r="EE11" s="423"/>
      <c r="EF11" s="423"/>
      <c r="EG11" s="423"/>
      <c r="EH11" s="423"/>
      <c r="EI11" s="423"/>
      <c r="EJ11" s="423"/>
      <c r="EK11" s="423"/>
      <c r="EL11" s="423"/>
      <c r="EM11" s="423"/>
      <c r="EN11" s="423"/>
      <c r="EO11" s="423"/>
      <c r="EP11" s="423"/>
      <c r="EQ11" s="423"/>
      <c r="ER11" s="423"/>
      <c r="ES11" s="423"/>
      <c r="ET11" s="423"/>
      <c r="EU11" s="423"/>
      <c r="EV11" s="423"/>
      <c r="EW11" s="423"/>
      <c r="EX11" s="423"/>
      <c r="EY11" s="423"/>
      <c r="EZ11" s="423"/>
      <c r="FA11" s="423"/>
      <c r="FB11" s="423"/>
      <c r="FC11" s="423"/>
      <c r="FD11" s="423"/>
      <c r="FE11" s="423"/>
      <c r="FF11" s="423"/>
      <c r="FG11" s="423"/>
      <c r="FH11" s="423"/>
      <c r="FI11" s="426"/>
    </row>
    <row r="12" spans="1:165" s="29" customFormat="1" ht="10.5" customHeight="1" x14ac:dyDescent="0.2">
      <c r="A12" s="424"/>
      <c r="B12" s="425"/>
      <c r="C12" s="425"/>
      <c r="D12" s="425"/>
      <c r="E12" s="425"/>
      <c r="F12" s="425"/>
      <c r="G12" s="425"/>
      <c r="H12" s="425"/>
      <c r="I12" s="425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 t="s">
        <v>145</v>
      </c>
      <c r="AA12" s="425"/>
      <c r="AB12" s="425"/>
      <c r="AC12" s="425"/>
      <c r="AD12" s="425"/>
      <c r="AE12" s="425"/>
      <c r="AF12" s="425"/>
      <c r="AG12" s="425"/>
      <c r="AH12" s="425"/>
      <c r="AI12" s="425"/>
      <c r="AJ12" s="425"/>
      <c r="AK12" s="425"/>
      <c r="AL12" s="425"/>
      <c r="AM12" s="425"/>
      <c r="AN12" s="425"/>
      <c r="AO12" s="425"/>
      <c r="AP12" s="425"/>
      <c r="AQ12" s="425"/>
      <c r="AR12" s="425"/>
      <c r="AS12" s="425"/>
      <c r="AT12" s="425"/>
      <c r="AU12" s="425"/>
      <c r="AV12" s="425"/>
      <c r="AW12" s="425"/>
      <c r="AX12" s="425"/>
      <c r="AY12" s="425"/>
      <c r="AZ12" s="425"/>
      <c r="BA12" s="425"/>
      <c r="BB12" s="425"/>
      <c r="BC12" s="425"/>
      <c r="BD12" s="425"/>
      <c r="BE12" s="425"/>
      <c r="BF12" s="425"/>
      <c r="BG12" s="425"/>
      <c r="BH12" s="425"/>
      <c r="BI12" s="425" t="s">
        <v>20</v>
      </c>
      <c r="BJ12" s="425"/>
      <c r="BK12" s="425"/>
      <c r="BL12" s="425"/>
      <c r="BM12" s="425"/>
      <c r="BN12" s="425"/>
      <c r="BO12" s="425"/>
      <c r="BP12" s="425"/>
      <c r="BQ12" s="425"/>
      <c r="BR12" s="425"/>
      <c r="BS12" s="425"/>
      <c r="BT12" s="425"/>
      <c r="BU12" s="425"/>
      <c r="BV12" s="425"/>
      <c r="BW12" s="425"/>
      <c r="BX12" s="425"/>
      <c r="BY12" s="425"/>
      <c r="BZ12" s="425"/>
      <c r="CA12" s="425"/>
      <c r="CB12" s="425"/>
      <c r="CC12" s="425"/>
      <c r="CD12" s="425"/>
      <c r="CE12" s="425"/>
      <c r="CF12" s="425"/>
      <c r="CG12" s="425"/>
      <c r="CH12" s="425"/>
      <c r="CI12" s="425"/>
      <c r="CJ12" s="425"/>
      <c r="CK12" s="425"/>
      <c r="CL12" s="425"/>
      <c r="CM12" s="425"/>
      <c r="CN12" s="425"/>
      <c r="CO12" s="425"/>
      <c r="CP12" s="425"/>
      <c r="CQ12" s="425"/>
      <c r="CR12" s="425" t="s">
        <v>145</v>
      </c>
      <c r="CS12" s="425"/>
      <c r="CT12" s="425"/>
      <c r="CU12" s="425"/>
      <c r="CV12" s="425"/>
      <c r="CW12" s="425"/>
      <c r="CX12" s="425"/>
      <c r="CY12" s="425"/>
      <c r="CZ12" s="425"/>
      <c r="DA12" s="425"/>
      <c r="DB12" s="425"/>
      <c r="DC12" s="425"/>
      <c r="DD12" s="425"/>
      <c r="DE12" s="425"/>
      <c r="DF12" s="425"/>
      <c r="DG12" s="425"/>
      <c r="DH12" s="425"/>
      <c r="DI12" s="425"/>
      <c r="DJ12" s="425"/>
      <c r="DK12" s="425"/>
      <c r="DL12" s="425"/>
      <c r="DM12" s="425"/>
      <c r="DN12" s="425"/>
      <c r="DO12" s="425"/>
      <c r="DP12" s="425"/>
      <c r="DQ12" s="425"/>
      <c r="DR12" s="425"/>
      <c r="DS12" s="425"/>
      <c r="DT12" s="425"/>
      <c r="DU12" s="425"/>
      <c r="DV12" s="425"/>
      <c r="DW12" s="425"/>
      <c r="DX12" s="425"/>
      <c r="DY12" s="425"/>
      <c r="DZ12" s="425"/>
      <c r="EA12" s="425" t="s">
        <v>20</v>
      </c>
      <c r="EB12" s="425"/>
      <c r="EC12" s="425"/>
      <c r="ED12" s="425"/>
      <c r="EE12" s="425"/>
      <c r="EF12" s="425"/>
      <c r="EG12" s="425"/>
      <c r="EH12" s="425"/>
      <c r="EI12" s="425"/>
      <c r="EJ12" s="425"/>
      <c r="EK12" s="425"/>
      <c r="EL12" s="425"/>
      <c r="EM12" s="425"/>
      <c r="EN12" s="425"/>
      <c r="EO12" s="425"/>
      <c r="EP12" s="425"/>
      <c r="EQ12" s="425"/>
      <c r="ER12" s="425"/>
      <c r="ES12" s="425"/>
      <c r="ET12" s="425"/>
      <c r="EU12" s="425"/>
      <c r="EV12" s="425"/>
      <c r="EW12" s="425"/>
      <c r="EX12" s="425"/>
      <c r="EY12" s="425"/>
      <c r="EZ12" s="425"/>
      <c r="FA12" s="425"/>
      <c r="FB12" s="425"/>
      <c r="FC12" s="425"/>
      <c r="FD12" s="425"/>
      <c r="FE12" s="425"/>
      <c r="FF12" s="425"/>
      <c r="FG12" s="425"/>
      <c r="FH12" s="425"/>
      <c r="FI12" s="427"/>
    </row>
    <row r="13" spans="1:165" s="29" customFormat="1" ht="10.5" customHeight="1" x14ac:dyDescent="0.2">
      <c r="A13" s="424"/>
      <c r="B13" s="425"/>
      <c r="C13" s="425"/>
      <c r="D13" s="425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 t="s">
        <v>200</v>
      </c>
      <c r="AA13" s="425"/>
      <c r="AB13" s="425"/>
      <c r="AC13" s="425"/>
      <c r="AD13" s="425"/>
      <c r="AE13" s="425"/>
      <c r="AF13" s="425"/>
      <c r="AG13" s="425"/>
      <c r="AH13" s="425"/>
      <c r="AI13" s="425"/>
      <c r="AJ13" s="425"/>
      <c r="AK13" s="425"/>
      <c r="AL13" s="425"/>
      <c r="AM13" s="425"/>
      <c r="AN13" s="425"/>
      <c r="AO13" s="425"/>
      <c r="AP13" s="425"/>
      <c r="AQ13" s="425"/>
      <c r="AR13" s="425"/>
      <c r="AS13" s="425"/>
      <c r="AT13" s="425"/>
      <c r="AU13" s="425"/>
      <c r="AV13" s="425"/>
      <c r="AW13" s="425"/>
      <c r="AX13" s="425"/>
      <c r="AY13" s="425"/>
      <c r="AZ13" s="425"/>
      <c r="BA13" s="425"/>
      <c r="BB13" s="425"/>
      <c r="BC13" s="425"/>
      <c r="BD13" s="425"/>
      <c r="BE13" s="425"/>
      <c r="BF13" s="425"/>
      <c r="BG13" s="425"/>
      <c r="BH13" s="425"/>
      <c r="BI13" s="425" t="s">
        <v>200</v>
      </c>
      <c r="BJ13" s="425"/>
      <c r="BK13" s="425"/>
      <c r="BL13" s="425"/>
      <c r="BM13" s="425"/>
      <c r="BN13" s="425"/>
      <c r="BO13" s="425"/>
      <c r="BP13" s="425"/>
      <c r="BQ13" s="425"/>
      <c r="BR13" s="425"/>
      <c r="BS13" s="425"/>
      <c r="BT13" s="425"/>
      <c r="BU13" s="425"/>
      <c r="BV13" s="425"/>
      <c r="BW13" s="425"/>
      <c r="BX13" s="425"/>
      <c r="BY13" s="425"/>
      <c r="BZ13" s="425"/>
      <c r="CA13" s="425"/>
      <c r="CB13" s="425"/>
      <c r="CC13" s="425"/>
      <c r="CD13" s="425"/>
      <c r="CE13" s="425"/>
      <c r="CF13" s="425"/>
      <c r="CG13" s="425"/>
      <c r="CH13" s="425"/>
      <c r="CI13" s="425"/>
      <c r="CJ13" s="425"/>
      <c r="CK13" s="425"/>
      <c r="CL13" s="425"/>
      <c r="CM13" s="425"/>
      <c r="CN13" s="425"/>
      <c r="CO13" s="425"/>
      <c r="CP13" s="425"/>
      <c r="CQ13" s="425"/>
      <c r="CR13" s="425" t="s">
        <v>200</v>
      </c>
      <c r="CS13" s="425"/>
      <c r="CT13" s="425"/>
      <c r="CU13" s="425"/>
      <c r="CV13" s="425"/>
      <c r="CW13" s="425"/>
      <c r="CX13" s="425"/>
      <c r="CY13" s="425"/>
      <c r="CZ13" s="425"/>
      <c r="DA13" s="425"/>
      <c r="DB13" s="425"/>
      <c r="DC13" s="425"/>
      <c r="DD13" s="425"/>
      <c r="DE13" s="425"/>
      <c r="DF13" s="425"/>
      <c r="DG13" s="425"/>
      <c r="DH13" s="425"/>
      <c r="DI13" s="425"/>
      <c r="DJ13" s="425"/>
      <c r="DK13" s="425"/>
      <c r="DL13" s="425"/>
      <c r="DM13" s="425"/>
      <c r="DN13" s="425"/>
      <c r="DO13" s="425"/>
      <c r="DP13" s="425"/>
      <c r="DQ13" s="425"/>
      <c r="DR13" s="425"/>
      <c r="DS13" s="425"/>
      <c r="DT13" s="425"/>
      <c r="DU13" s="425"/>
      <c r="DV13" s="425"/>
      <c r="DW13" s="425"/>
      <c r="DX13" s="425"/>
      <c r="DY13" s="425"/>
      <c r="DZ13" s="425"/>
      <c r="EA13" s="425" t="s">
        <v>200</v>
      </c>
      <c r="EB13" s="425"/>
      <c r="EC13" s="425"/>
      <c r="ED13" s="425"/>
      <c r="EE13" s="425"/>
      <c r="EF13" s="425"/>
      <c r="EG13" s="425"/>
      <c r="EH13" s="425"/>
      <c r="EI13" s="425"/>
      <c r="EJ13" s="425"/>
      <c r="EK13" s="425"/>
      <c r="EL13" s="425"/>
      <c r="EM13" s="425"/>
      <c r="EN13" s="425"/>
      <c r="EO13" s="425"/>
      <c r="EP13" s="425"/>
      <c r="EQ13" s="425"/>
      <c r="ER13" s="425"/>
      <c r="ES13" s="425"/>
      <c r="ET13" s="425"/>
      <c r="EU13" s="425"/>
      <c r="EV13" s="425"/>
      <c r="EW13" s="425"/>
      <c r="EX13" s="425"/>
      <c r="EY13" s="425"/>
      <c r="EZ13" s="425"/>
      <c r="FA13" s="425"/>
      <c r="FB13" s="425"/>
      <c r="FC13" s="425"/>
      <c r="FD13" s="425"/>
      <c r="FE13" s="425"/>
      <c r="FF13" s="425"/>
      <c r="FG13" s="425"/>
      <c r="FH13" s="425"/>
      <c r="FI13" s="427"/>
    </row>
    <row r="14" spans="1:165" s="29" customFormat="1" ht="10.5" customHeight="1" x14ac:dyDescent="0.2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8" t="s">
        <v>10</v>
      </c>
      <c r="AA14" s="428"/>
      <c r="AB14" s="428"/>
      <c r="AC14" s="428"/>
      <c r="AD14" s="428"/>
      <c r="AE14" s="428"/>
      <c r="AF14" s="428"/>
      <c r="AG14" s="428" t="s">
        <v>11</v>
      </c>
      <c r="AH14" s="428"/>
      <c r="AI14" s="428"/>
      <c r="AJ14" s="428"/>
      <c r="AK14" s="428"/>
      <c r="AL14" s="428"/>
      <c r="AM14" s="428"/>
      <c r="AN14" s="428" t="s">
        <v>12</v>
      </c>
      <c r="AO14" s="428"/>
      <c r="AP14" s="428"/>
      <c r="AQ14" s="428"/>
      <c r="AR14" s="428"/>
      <c r="AS14" s="428"/>
      <c r="AT14" s="428"/>
      <c r="AU14" s="428" t="s">
        <v>13</v>
      </c>
      <c r="AV14" s="428"/>
      <c r="AW14" s="428"/>
      <c r="AX14" s="428"/>
      <c r="AY14" s="428"/>
      <c r="AZ14" s="428"/>
      <c r="BA14" s="428"/>
      <c r="BB14" s="428" t="s">
        <v>205</v>
      </c>
      <c r="BC14" s="428"/>
      <c r="BD14" s="428"/>
      <c r="BE14" s="428"/>
      <c r="BF14" s="428"/>
      <c r="BG14" s="428"/>
      <c r="BH14" s="428"/>
      <c r="BI14" s="428" t="s">
        <v>10</v>
      </c>
      <c r="BJ14" s="428"/>
      <c r="BK14" s="428"/>
      <c r="BL14" s="428"/>
      <c r="BM14" s="428"/>
      <c r="BN14" s="428"/>
      <c r="BO14" s="428"/>
      <c r="BP14" s="428" t="s">
        <v>11</v>
      </c>
      <c r="BQ14" s="428"/>
      <c r="BR14" s="428"/>
      <c r="BS14" s="428"/>
      <c r="BT14" s="428"/>
      <c r="BU14" s="428"/>
      <c r="BV14" s="428"/>
      <c r="BW14" s="428" t="s">
        <v>12</v>
      </c>
      <c r="BX14" s="428"/>
      <c r="BY14" s="428"/>
      <c r="BZ14" s="428"/>
      <c r="CA14" s="428"/>
      <c r="CB14" s="428"/>
      <c r="CC14" s="428"/>
      <c r="CD14" s="428" t="s">
        <v>13</v>
      </c>
      <c r="CE14" s="428"/>
      <c r="CF14" s="428"/>
      <c r="CG14" s="428"/>
      <c r="CH14" s="428"/>
      <c r="CI14" s="428"/>
      <c r="CJ14" s="428"/>
      <c r="CK14" s="428" t="s">
        <v>205</v>
      </c>
      <c r="CL14" s="428"/>
      <c r="CM14" s="428"/>
      <c r="CN14" s="428"/>
      <c r="CO14" s="428"/>
      <c r="CP14" s="428"/>
      <c r="CQ14" s="428"/>
      <c r="CR14" s="428" t="s">
        <v>10</v>
      </c>
      <c r="CS14" s="428"/>
      <c r="CT14" s="428"/>
      <c r="CU14" s="428"/>
      <c r="CV14" s="428"/>
      <c r="CW14" s="428"/>
      <c r="CX14" s="428"/>
      <c r="CY14" s="428" t="s">
        <v>11</v>
      </c>
      <c r="CZ14" s="428"/>
      <c r="DA14" s="428"/>
      <c r="DB14" s="428"/>
      <c r="DC14" s="428"/>
      <c r="DD14" s="428"/>
      <c r="DE14" s="428"/>
      <c r="DF14" s="428" t="s">
        <v>12</v>
      </c>
      <c r="DG14" s="428"/>
      <c r="DH14" s="428"/>
      <c r="DI14" s="428"/>
      <c r="DJ14" s="428"/>
      <c r="DK14" s="428"/>
      <c r="DL14" s="428"/>
      <c r="DM14" s="428" t="s">
        <v>13</v>
      </c>
      <c r="DN14" s="428"/>
      <c r="DO14" s="428"/>
      <c r="DP14" s="428"/>
      <c r="DQ14" s="428"/>
      <c r="DR14" s="428"/>
      <c r="DS14" s="428"/>
      <c r="DT14" s="428" t="s">
        <v>205</v>
      </c>
      <c r="DU14" s="428"/>
      <c r="DV14" s="428"/>
      <c r="DW14" s="428"/>
      <c r="DX14" s="428"/>
      <c r="DY14" s="428"/>
      <c r="DZ14" s="428"/>
      <c r="EA14" s="428" t="s">
        <v>10</v>
      </c>
      <c r="EB14" s="428"/>
      <c r="EC14" s="428"/>
      <c r="ED14" s="428"/>
      <c r="EE14" s="428"/>
      <c r="EF14" s="428"/>
      <c r="EG14" s="428"/>
      <c r="EH14" s="428" t="s">
        <v>11</v>
      </c>
      <c r="EI14" s="428"/>
      <c r="EJ14" s="428"/>
      <c r="EK14" s="428"/>
      <c r="EL14" s="428"/>
      <c r="EM14" s="428"/>
      <c r="EN14" s="428"/>
      <c r="EO14" s="428" t="s">
        <v>12</v>
      </c>
      <c r="EP14" s="428"/>
      <c r="EQ14" s="428"/>
      <c r="ER14" s="428"/>
      <c r="ES14" s="428"/>
      <c r="ET14" s="428"/>
      <c r="EU14" s="428"/>
      <c r="EV14" s="428" t="s">
        <v>13</v>
      </c>
      <c r="EW14" s="428"/>
      <c r="EX14" s="428"/>
      <c r="EY14" s="428"/>
      <c r="EZ14" s="428"/>
      <c r="FA14" s="428"/>
      <c r="FB14" s="428"/>
      <c r="FC14" s="428" t="s">
        <v>205</v>
      </c>
      <c r="FD14" s="428"/>
      <c r="FE14" s="428"/>
      <c r="FF14" s="428"/>
      <c r="FG14" s="428"/>
      <c r="FH14" s="428"/>
      <c r="FI14" s="429"/>
    </row>
    <row r="15" spans="1:165" s="29" customFormat="1" ht="10.5" customHeight="1" x14ac:dyDescent="0.2">
      <c r="A15" s="430">
        <v>1</v>
      </c>
      <c r="B15" s="428"/>
      <c r="C15" s="428"/>
      <c r="D15" s="428"/>
      <c r="E15" s="428"/>
      <c r="F15" s="428">
        <v>2</v>
      </c>
      <c r="G15" s="428"/>
      <c r="H15" s="428"/>
      <c r="I15" s="428"/>
      <c r="J15" s="428"/>
      <c r="K15" s="428"/>
      <c r="L15" s="428"/>
      <c r="M15" s="428"/>
      <c r="N15" s="428"/>
      <c r="O15" s="428"/>
      <c r="P15" s="428"/>
      <c r="Q15" s="428"/>
      <c r="R15" s="428"/>
      <c r="S15" s="428"/>
      <c r="T15" s="428"/>
      <c r="U15" s="428"/>
      <c r="V15" s="428"/>
      <c r="W15" s="428"/>
      <c r="X15" s="428"/>
      <c r="Y15" s="428"/>
      <c r="Z15" s="428">
        <v>3</v>
      </c>
      <c r="AA15" s="428"/>
      <c r="AB15" s="428"/>
      <c r="AC15" s="428"/>
      <c r="AD15" s="428"/>
      <c r="AE15" s="428"/>
      <c r="AF15" s="428"/>
      <c r="AG15" s="428">
        <v>4</v>
      </c>
      <c r="AH15" s="428"/>
      <c r="AI15" s="428"/>
      <c r="AJ15" s="428"/>
      <c r="AK15" s="428"/>
      <c r="AL15" s="428"/>
      <c r="AM15" s="428"/>
      <c r="AN15" s="428">
        <v>5</v>
      </c>
      <c r="AO15" s="428"/>
      <c r="AP15" s="428"/>
      <c r="AQ15" s="428"/>
      <c r="AR15" s="428"/>
      <c r="AS15" s="428"/>
      <c r="AT15" s="428"/>
      <c r="AU15" s="428">
        <v>6</v>
      </c>
      <c r="AV15" s="428"/>
      <c r="AW15" s="428"/>
      <c r="AX15" s="428"/>
      <c r="AY15" s="428"/>
      <c r="AZ15" s="428"/>
      <c r="BA15" s="428"/>
      <c r="BB15" s="428">
        <v>7</v>
      </c>
      <c r="BC15" s="428"/>
      <c r="BD15" s="428"/>
      <c r="BE15" s="428"/>
      <c r="BF15" s="428"/>
      <c r="BG15" s="428"/>
      <c r="BH15" s="428"/>
      <c r="BI15" s="428">
        <v>8</v>
      </c>
      <c r="BJ15" s="428"/>
      <c r="BK15" s="428"/>
      <c r="BL15" s="428"/>
      <c r="BM15" s="428"/>
      <c r="BN15" s="428"/>
      <c r="BO15" s="428"/>
      <c r="BP15" s="428">
        <v>9</v>
      </c>
      <c r="BQ15" s="428"/>
      <c r="BR15" s="428"/>
      <c r="BS15" s="428"/>
      <c r="BT15" s="428"/>
      <c r="BU15" s="428"/>
      <c r="BV15" s="428"/>
      <c r="BW15" s="428">
        <v>10</v>
      </c>
      <c r="BX15" s="428"/>
      <c r="BY15" s="428"/>
      <c r="BZ15" s="428"/>
      <c r="CA15" s="428"/>
      <c r="CB15" s="428"/>
      <c r="CC15" s="428"/>
      <c r="CD15" s="428">
        <v>11</v>
      </c>
      <c r="CE15" s="428"/>
      <c r="CF15" s="428"/>
      <c r="CG15" s="428"/>
      <c r="CH15" s="428"/>
      <c r="CI15" s="428"/>
      <c r="CJ15" s="428"/>
      <c r="CK15" s="428">
        <v>12</v>
      </c>
      <c r="CL15" s="428"/>
      <c r="CM15" s="428"/>
      <c r="CN15" s="428"/>
      <c r="CO15" s="428"/>
      <c r="CP15" s="428"/>
      <c r="CQ15" s="428"/>
      <c r="CR15" s="428">
        <v>13</v>
      </c>
      <c r="CS15" s="428"/>
      <c r="CT15" s="428"/>
      <c r="CU15" s="428"/>
      <c r="CV15" s="428"/>
      <c r="CW15" s="428"/>
      <c r="CX15" s="428"/>
      <c r="CY15" s="428">
        <v>14</v>
      </c>
      <c r="CZ15" s="428"/>
      <c r="DA15" s="428"/>
      <c r="DB15" s="428"/>
      <c r="DC15" s="428"/>
      <c r="DD15" s="428"/>
      <c r="DE15" s="428"/>
      <c r="DF15" s="428">
        <v>15</v>
      </c>
      <c r="DG15" s="428"/>
      <c r="DH15" s="428"/>
      <c r="DI15" s="428"/>
      <c r="DJ15" s="428"/>
      <c r="DK15" s="428"/>
      <c r="DL15" s="428"/>
      <c r="DM15" s="428">
        <v>16</v>
      </c>
      <c r="DN15" s="428"/>
      <c r="DO15" s="428"/>
      <c r="DP15" s="428"/>
      <c r="DQ15" s="428"/>
      <c r="DR15" s="428"/>
      <c r="DS15" s="428"/>
      <c r="DT15" s="428">
        <v>17</v>
      </c>
      <c r="DU15" s="428"/>
      <c r="DV15" s="428"/>
      <c r="DW15" s="428"/>
      <c r="DX15" s="428"/>
      <c r="DY15" s="428"/>
      <c r="DZ15" s="428"/>
      <c r="EA15" s="428">
        <v>18</v>
      </c>
      <c r="EB15" s="428"/>
      <c r="EC15" s="428"/>
      <c r="ED15" s="428"/>
      <c r="EE15" s="428"/>
      <c r="EF15" s="428"/>
      <c r="EG15" s="428"/>
      <c r="EH15" s="428">
        <v>19</v>
      </c>
      <c r="EI15" s="428"/>
      <c r="EJ15" s="428"/>
      <c r="EK15" s="428"/>
      <c r="EL15" s="428"/>
      <c r="EM15" s="428"/>
      <c r="EN15" s="428"/>
      <c r="EO15" s="428">
        <v>20</v>
      </c>
      <c r="EP15" s="428"/>
      <c r="EQ15" s="428"/>
      <c r="ER15" s="428"/>
      <c r="ES15" s="428"/>
      <c r="ET15" s="428"/>
      <c r="EU15" s="428"/>
      <c r="EV15" s="428">
        <v>21</v>
      </c>
      <c r="EW15" s="428"/>
      <c r="EX15" s="428"/>
      <c r="EY15" s="428"/>
      <c r="EZ15" s="428"/>
      <c r="FA15" s="428"/>
      <c r="FB15" s="428"/>
      <c r="FC15" s="428">
        <v>22</v>
      </c>
      <c r="FD15" s="428"/>
      <c r="FE15" s="428"/>
      <c r="FF15" s="428"/>
      <c r="FG15" s="428"/>
      <c r="FH15" s="428"/>
      <c r="FI15" s="429"/>
    </row>
    <row r="16" spans="1:165" s="29" customFormat="1" ht="10.5" customHeight="1" x14ac:dyDescent="0.2">
      <c r="A16" s="442" t="s">
        <v>25</v>
      </c>
      <c r="B16" s="443"/>
      <c r="C16" s="443"/>
      <c r="D16" s="443"/>
      <c r="E16" s="443"/>
      <c r="F16" s="444" t="s">
        <v>28</v>
      </c>
      <c r="G16" s="444"/>
      <c r="H16" s="444"/>
      <c r="I16" s="444"/>
      <c r="J16" s="444"/>
      <c r="K16" s="444"/>
      <c r="L16" s="444"/>
      <c r="M16" s="444"/>
      <c r="N16" s="444"/>
      <c r="O16" s="444"/>
      <c r="P16" s="444"/>
      <c r="Q16" s="444"/>
      <c r="R16" s="444"/>
      <c r="S16" s="444"/>
      <c r="T16" s="444"/>
      <c r="U16" s="444"/>
      <c r="V16" s="444"/>
      <c r="W16" s="444"/>
      <c r="X16" s="444"/>
      <c r="Y16" s="444"/>
      <c r="Z16" s="445">
        <v>0.83696440699604235</v>
      </c>
      <c r="AA16" s="440"/>
      <c r="AB16" s="440"/>
      <c r="AC16" s="440"/>
      <c r="AD16" s="440"/>
      <c r="AE16" s="440"/>
      <c r="AF16" s="440"/>
      <c r="AG16" s="440">
        <v>0.52837996936039811</v>
      </c>
      <c r="AH16" s="440"/>
      <c r="AI16" s="440"/>
      <c r="AJ16" s="440"/>
      <c r="AK16" s="440"/>
      <c r="AL16" s="440"/>
      <c r="AM16" s="440"/>
      <c r="AN16" s="440">
        <v>1.5772466200689395</v>
      </c>
      <c r="AO16" s="440"/>
      <c r="AP16" s="440"/>
      <c r="AQ16" s="440"/>
      <c r="AR16" s="440"/>
      <c r="AS16" s="440"/>
      <c r="AT16" s="440"/>
      <c r="AU16" s="440">
        <v>7.7174090035746206</v>
      </c>
      <c r="AV16" s="440"/>
      <c r="AW16" s="440"/>
      <c r="AX16" s="440"/>
      <c r="AY16" s="440"/>
      <c r="AZ16" s="440"/>
      <c r="BA16" s="440"/>
      <c r="BB16" s="441">
        <v>10.66</v>
      </c>
      <c r="BC16" s="441"/>
      <c r="BD16" s="441"/>
      <c r="BE16" s="441"/>
      <c r="BF16" s="441"/>
      <c r="BG16" s="441"/>
      <c r="BH16" s="441"/>
      <c r="BI16" s="439">
        <v>0.9</v>
      </c>
      <c r="BJ16" s="439"/>
      <c r="BK16" s="439"/>
      <c r="BL16" s="439"/>
      <c r="BM16" s="439"/>
      <c r="BN16" s="439"/>
      <c r="BO16" s="439"/>
      <c r="BP16" s="439">
        <v>3.5</v>
      </c>
      <c r="BQ16" s="439"/>
      <c r="BR16" s="439"/>
      <c r="BS16" s="439"/>
      <c r="BT16" s="439"/>
      <c r="BU16" s="439"/>
      <c r="BV16" s="439"/>
      <c r="BW16" s="439">
        <v>0</v>
      </c>
      <c r="BX16" s="439"/>
      <c r="BY16" s="439"/>
      <c r="BZ16" s="439"/>
      <c r="CA16" s="439"/>
      <c r="CB16" s="439"/>
      <c r="CC16" s="439"/>
      <c r="CD16" s="439">
        <v>0.26</v>
      </c>
      <c r="CE16" s="439"/>
      <c r="CF16" s="439"/>
      <c r="CG16" s="439"/>
      <c r="CH16" s="439"/>
      <c r="CI16" s="439"/>
      <c r="CJ16" s="439"/>
      <c r="CK16" s="446">
        <v>4.66</v>
      </c>
      <c r="CL16" s="446"/>
      <c r="CM16" s="446"/>
      <c r="CN16" s="446"/>
      <c r="CO16" s="446"/>
      <c r="CP16" s="446"/>
      <c r="CQ16" s="446"/>
      <c r="CR16" s="439">
        <v>0.57224862876176552</v>
      </c>
      <c r="CS16" s="439"/>
      <c r="CT16" s="439"/>
      <c r="CU16" s="439"/>
      <c r="CV16" s="439"/>
      <c r="CW16" s="439"/>
      <c r="CX16" s="439"/>
      <c r="CY16" s="439">
        <v>0.42133840975824882</v>
      </c>
      <c r="CZ16" s="439"/>
      <c r="DA16" s="439"/>
      <c r="DB16" s="439"/>
      <c r="DC16" s="439"/>
      <c r="DD16" s="439"/>
      <c r="DE16" s="439"/>
      <c r="DF16" s="439">
        <v>0.89834900827501385</v>
      </c>
      <c r="DG16" s="439"/>
      <c r="DH16" s="439"/>
      <c r="DI16" s="439"/>
      <c r="DJ16" s="439"/>
      <c r="DK16" s="439"/>
      <c r="DL16" s="439"/>
      <c r="DM16" s="439">
        <v>4.1800639532049724</v>
      </c>
      <c r="DN16" s="439"/>
      <c r="DO16" s="439"/>
      <c r="DP16" s="439"/>
      <c r="DQ16" s="439"/>
      <c r="DR16" s="439"/>
      <c r="DS16" s="439"/>
      <c r="DT16" s="439">
        <v>6.072000000000001</v>
      </c>
      <c r="DU16" s="439"/>
      <c r="DV16" s="439"/>
      <c r="DW16" s="439"/>
      <c r="DX16" s="439"/>
      <c r="DY16" s="439"/>
      <c r="DZ16" s="439"/>
      <c r="EA16" s="431">
        <v>0</v>
      </c>
      <c r="EB16" s="431"/>
      <c r="EC16" s="431"/>
      <c r="ED16" s="431"/>
      <c r="EE16" s="431"/>
      <c r="EF16" s="431"/>
      <c r="EG16" s="431"/>
      <c r="EH16" s="431">
        <v>0</v>
      </c>
      <c r="EI16" s="431"/>
      <c r="EJ16" s="431"/>
      <c r="EK16" s="431"/>
      <c r="EL16" s="431"/>
      <c r="EM16" s="431"/>
      <c r="EN16" s="431"/>
      <c r="EO16" s="431">
        <v>0</v>
      </c>
      <c r="EP16" s="431"/>
      <c r="EQ16" s="431"/>
      <c r="ER16" s="431"/>
      <c r="ES16" s="431"/>
      <c r="ET16" s="431"/>
      <c r="EU16" s="431"/>
      <c r="EV16" s="431">
        <v>0</v>
      </c>
      <c r="EW16" s="431"/>
      <c r="EX16" s="431"/>
      <c r="EY16" s="431"/>
      <c r="EZ16" s="431"/>
      <c r="FA16" s="431"/>
      <c r="FB16" s="431"/>
      <c r="FC16" s="431">
        <v>0</v>
      </c>
      <c r="FD16" s="431"/>
      <c r="FE16" s="431"/>
      <c r="FF16" s="431"/>
      <c r="FG16" s="431"/>
      <c r="FH16" s="431"/>
      <c r="FI16" s="432"/>
    </row>
    <row r="17" spans="1:165" s="29" customFormat="1" ht="10.5" customHeight="1" x14ac:dyDescent="0.2">
      <c r="A17" s="442" t="s">
        <v>148</v>
      </c>
      <c r="B17" s="443"/>
      <c r="C17" s="443"/>
      <c r="D17" s="443"/>
      <c r="E17" s="443"/>
      <c r="F17" s="444" t="s">
        <v>30</v>
      </c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4"/>
      <c r="R17" s="444"/>
      <c r="S17" s="444"/>
      <c r="T17" s="444"/>
      <c r="U17" s="444"/>
      <c r="V17" s="444"/>
      <c r="W17" s="444"/>
      <c r="X17" s="444"/>
      <c r="Y17" s="444"/>
      <c r="Z17" s="445">
        <v>0.1754691689008043</v>
      </c>
      <c r="AA17" s="440"/>
      <c r="AB17" s="440"/>
      <c r="AC17" s="440"/>
      <c r="AD17" s="440"/>
      <c r="AE17" s="440"/>
      <c r="AF17" s="440"/>
      <c r="AG17" s="445">
        <v>0.14356568364611258</v>
      </c>
      <c r="AH17" s="440"/>
      <c r="AI17" s="440"/>
      <c r="AJ17" s="440"/>
      <c r="AK17" s="440"/>
      <c r="AL17" s="440"/>
      <c r="AM17" s="440"/>
      <c r="AN17" s="445">
        <v>0.35221447721179627</v>
      </c>
      <c r="AO17" s="440"/>
      <c r="AP17" s="440"/>
      <c r="AQ17" s="440"/>
      <c r="AR17" s="440"/>
      <c r="AS17" s="440"/>
      <c r="AT17" s="440"/>
      <c r="AU17" s="445">
        <v>1.7087506702412871</v>
      </c>
      <c r="AV17" s="440"/>
      <c r="AW17" s="440"/>
      <c r="AX17" s="440"/>
      <c r="AY17" s="440"/>
      <c r="AZ17" s="440"/>
      <c r="BA17" s="440"/>
      <c r="BB17" s="441">
        <v>2.3800000000000003</v>
      </c>
      <c r="BC17" s="441"/>
      <c r="BD17" s="441"/>
      <c r="BE17" s="441"/>
      <c r="BF17" s="441"/>
      <c r="BG17" s="441"/>
      <c r="BH17" s="441"/>
      <c r="BI17" s="439">
        <v>0</v>
      </c>
      <c r="BJ17" s="439"/>
      <c r="BK17" s="439"/>
      <c r="BL17" s="439"/>
      <c r="BM17" s="439"/>
      <c r="BN17" s="439"/>
      <c r="BO17" s="439"/>
      <c r="BP17" s="439">
        <v>0</v>
      </c>
      <c r="BQ17" s="439"/>
      <c r="BR17" s="439"/>
      <c r="BS17" s="439"/>
      <c r="BT17" s="439"/>
      <c r="BU17" s="439"/>
      <c r="BV17" s="439"/>
      <c r="BW17" s="439">
        <v>0</v>
      </c>
      <c r="BX17" s="439"/>
      <c r="BY17" s="439"/>
      <c r="BZ17" s="439"/>
      <c r="CA17" s="439"/>
      <c r="CB17" s="439"/>
      <c r="CC17" s="439"/>
      <c r="CD17" s="439">
        <v>0</v>
      </c>
      <c r="CE17" s="439"/>
      <c r="CF17" s="439"/>
      <c r="CG17" s="439"/>
      <c r="CH17" s="439"/>
      <c r="CI17" s="439"/>
      <c r="CJ17" s="439"/>
      <c r="CK17" s="446">
        <v>0</v>
      </c>
      <c r="CL17" s="446"/>
      <c r="CM17" s="446"/>
      <c r="CN17" s="446"/>
      <c r="CO17" s="446"/>
      <c r="CP17" s="446"/>
      <c r="CQ17" s="446"/>
      <c r="CR17" s="447">
        <v>0.11294906166219841</v>
      </c>
      <c r="CS17" s="448"/>
      <c r="CT17" s="448"/>
      <c r="CU17" s="448"/>
      <c r="CV17" s="448"/>
      <c r="CW17" s="448"/>
      <c r="CX17" s="449"/>
      <c r="CY17" s="447">
        <v>9.241286863270777E-2</v>
      </c>
      <c r="CZ17" s="448"/>
      <c r="DA17" s="448"/>
      <c r="DB17" s="448"/>
      <c r="DC17" s="448"/>
      <c r="DD17" s="448"/>
      <c r="DE17" s="449"/>
      <c r="DF17" s="439">
        <v>0.22671957104557644</v>
      </c>
      <c r="DG17" s="439"/>
      <c r="DH17" s="439"/>
      <c r="DI17" s="439"/>
      <c r="DJ17" s="439"/>
      <c r="DK17" s="439"/>
      <c r="DL17" s="439"/>
      <c r="DM17" s="439">
        <v>1.0999184986595176</v>
      </c>
      <c r="DN17" s="439"/>
      <c r="DO17" s="439"/>
      <c r="DP17" s="439"/>
      <c r="DQ17" s="439"/>
      <c r="DR17" s="439"/>
      <c r="DS17" s="439"/>
      <c r="DT17" s="439">
        <v>1.5320000000000003</v>
      </c>
      <c r="DU17" s="439"/>
      <c r="DV17" s="439"/>
      <c r="DW17" s="439"/>
      <c r="DX17" s="439"/>
      <c r="DY17" s="439"/>
      <c r="DZ17" s="439"/>
      <c r="EA17" s="431">
        <v>0</v>
      </c>
      <c r="EB17" s="431"/>
      <c r="EC17" s="431"/>
      <c r="ED17" s="431"/>
      <c r="EE17" s="431"/>
      <c r="EF17" s="431"/>
      <c r="EG17" s="431"/>
      <c r="EH17" s="431">
        <v>0</v>
      </c>
      <c r="EI17" s="431"/>
      <c r="EJ17" s="431"/>
      <c r="EK17" s="431"/>
      <c r="EL17" s="431"/>
      <c r="EM17" s="431"/>
      <c r="EN17" s="431"/>
      <c r="EO17" s="431">
        <v>0</v>
      </c>
      <c r="EP17" s="431"/>
      <c r="EQ17" s="431"/>
      <c r="ER17" s="431"/>
      <c r="ES17" s="431"/>
      <c r="ET17" s="431"/>
      <c r="EU17" s="431"/>
      <c r="EV17" s="431">
        <v>0</v>
      </c>
      <c r="EW17" s="431"/>
      <c r="EX17" s="431"/>
      <c r="EY17" s="431"/>
      <c r="EZ17" s="431"/>
      <c r="FA17" s="431"/>
      <c r="FB17" s="431"/>
      <c r="FC17" s="431">
        <v>0</v>
      </c>
      <c r="FD17" s="431"/>
      <c r="FE17" s="431"/>
      <c r="FF17" s="431"/>
      <c r="FG17" s="431"/>
      <c r="FH17" s="431"/>
      <c r="FI17" s="432"/>
    </row>
    <row r="18" spans="1:165" s="29" customFormat="1" ht="10.5" customHeight="1" x14ac:dyDescent="0.2">
      <c r="A18" s="442" t="s">
        <v>161</v>
      </c>
      <c r="B18" s="443"/>
      <c r="C18" s="443"/>
      <c r="D18" s="443"/>
      <c r="E18" s="443"/>
      <c r="F18" s="444" t="s">
        <v>45</v>
      </c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444"/>
      <c r="U18" s="444"/>
      <c r="V18" s="444"/>
      <c r="W18" s="444"/>
      <c r="X18" s="444"/>
      <c r="Y18" s="444"/>
      <c r="Z18" s="445">
        <v>0.20642857142857143</v>
      </c>
      <c r="AA18" s="440"/>
      <c r="AB18" s="440"/>
      <c r="AC18" s="440"/>
      <c r="AD18" s="440"/>
      <c r="AE18" s="440"/>
      <c r="AF18" s="440"/>
      <c r="AG18" s="445">
        <v>4.6547619047619067E-2</v>
      </c>
      <c r="AH18" s="440"/>
      <c r="AI18" s="440"/>
      <c r="AJ18" s="440"/>
      <c r="AK18" s="440"/>
      <c r="AL18" s="440"/>
      <c r="AM18" s="440"/>
      <c r="AN18" s="445">
        <v>0.62889880952380972</v>
      </c>
      <c r="AO18" s="440"/>
      <c r="AP18" s="440"/>
      <c r="AQ18" s="440"/>
      <c r="AR18" s="440"/>
      <c r="AS18" s="440"/>
      <c r="AT18" s="440"/>
      <c r="AU18" s="445">
        <v>3.368125</v>
      </c>
      <c r="AV18" s="440"/>
      <c r="AW18" s="440"/>
      <c r="AX18" s="440"/>
      <c r="AY18" s="440"/>
      <c r="AZ18" s="440"/>
      <c r="BA18" s="440"/>
      <c r="BB18" s="441">
        <v>4.25</v>
      </c>
      <c r="BC18" s="441"/>
      <c r="BD18" s="441"/>
      <c r="BE18" s="441"/>
      <c r="BF18" s="441"/>
      <c r="BG18" s="441"/>
      <c r="BH18" s="441"/>
      <c r="BI18" s="439">
        <v>0.85</v>
      </c>
      <c r="BJ18" s="439"/>
      <c r="BK18" s="439"/>
      <c r="BL18" s="439"/>
      <c r="BM18" s="439"/>
      <c r="BN18" s="439"/>
      <c r="BO18" s="439"/>
      <c r="BP18" s="439">
        <v>0</v>
      </c>
      <c r="BQ18" s="439"/>
      <c r="BR18" s="439"/>
      <c r="BS18" s="439"/>
      <c r="BT18" s="439"/>
      <c r="BU18" s="439"/>
      <c r="BV18" s="439"/>
      <c r="BW18" s="439">
        <v>0</v>
      </c>
      <c r="BX18" s="439"/>
      <c r="BY18" s="439"/>
      <c r="BZ18" s="439"/>
      <c r="CA18" s="439"/>
      <c r="CB18" s="439"/>
      <c r="CC18" s="439"/>
      <c r="CD18" s="439">
        <v>0.26</v>
      </c>
      <c r="CE18" s="439"/>
      <c r="CF18" s="439"/>
      <c r="CG18" s="439"/>
      <c r="CH18" s="439"/>
      <c r="CI18" s="439"/>
      <c r="CJ18" s="439"/>
      <c r="CK18" s="446">
        <v>1.1099999999999999</v>
      </c>
      <c r="CL18" s="446"/>
      <c r="CM18" s="446"/>
      <c r="CN18" s="446"/>
      <c r="CO18" s="446"/>
      <c r="CP18" s="446"/>
      <c r="CQ18" s="446"/>
      <c r="CR18" s="447">
        <v>3.8857142857142861E-2</v>
      </c>
      <c r="CS18" s="448"/>
      <c r="CT18" s="448"/>
      <c r="CU18" s="448"/>
      <c r="CV18" s="448"/>
      <c r="CW18" s="448"/>
      <c r="CX18" s="449"/>
      <c r="CY18" s="447">
        <v>8.7619047619047659E-3</v>
      </c>
      <c r="CZ18" s="448"/>
      <c r="DA18" s="448"/>
      <c r="DB18" s="448"/>
      <c r="DC18" s="448"/>
      <c r="DD18" s="448"/>
      <c r="DE18" s="449"/>
      <c r="DF18" s="439">
        <v>0.11838095238095242</v>
      </c>
      <c r="DG18" s="439"/>
      <c r="DH18" s="439"/>
      <c r="DI18" s="439"/>
      <c r="DJ18" s="439"/>
      <c r="DK18" s="439"/>
      <c r="DL18" s="439"/>
      <c r="DM18" s="439">
        <v>0.63400000000000001</v>
      </c>
      <c r="DN18" s="439"/>
      <c r="DO18" s="439"/>
      <c r="DP18" s="439"/>
      <c r="DQ18" s="439"/>
      <c r="DR18" s="439"/>
      <c r="DS18" s="439"/>
      <c r="DT18" s="439">
        <v>0.8</v>
      </c>
      <c r="DU18" s="439"/>
      <c r="DV18" s="439"/>
      <c r="DW18" s="439"/>
      <c r="DX18" s="439"/>
      <c r="DY18" s="439"/>
      <c r="DZ18" s="439"/>
      <c r="EA18" s="431">
        <v>0</v>
      </c>
      <c r="EB18" s="431"/>
      <c r="EC18" s="431"/>
      <c r="ED18" s="431"/>
      <c r="EE18" s="431"/>
      <c r="EF18" s="431"/>
      <c r="EG18" s="431"/>
      <c r="EH18" s="431">
        <v>0</v>
      </c>
      <c r="EI18" s="431"/>
      <c r="EJ18" s="431"/>
      <c r="EK18" s="431"/>
      <c r="EL18" s="431"/>
      <c r="EM18" s="431"/>
      <c r="EN18" s="431"/>
      <c r="EO18" s="431">
        <v>0</v>
      </c>
      <c r="EP18" s="431"/>
      <c r="EQ18" s="431"/>
      <c r="ER18" s="431"/>
      <c r="ES18" s="431"/>
      <c r="ET18" s="431"/>
      <c r="EU18" s="431"/>
      <c r="EV18" s="431">
        <v>0</v>
      </c>
      <c r="EW18" s="431"/>
      <c r="EX18" s="431"/>
      <c r="EY18" s="431"/>
      <c r="EZ18" s="431"/>
      <c r="FA18" s="431"/>
      <c r="FB18" s="431"/>
      <c r="FC18" s="431">
        <v>0</v>
      </c>
      <c r="FD18" s="431"/>
      <c r="FE18" s="431"/>
      <c r="FF18" s="431"/>
      <c r="FG18" s="431"/>
      <c r="FH18" s="431"/>
      <c r="FI18" s="432"/>
    </row>
    <row r="19" spans="1:165" s="29" customFormat="1" ht="10.5" customHeight="1" x14ac:dyDescent="0.2">
      <c r="A19" s="442" t="s">
        <v>169</v>
      </c>
      <c r="B19" s="443"/>
      <c r="C19" s="443"/>
      <c r="D19" s="443"/>
      <c r="E19" s="443"/>
      <c r="F19" s="444" t="s">
        <v>54</v>
      </c>
      <c r="G19" s="444"/>
      <c r="H19" s="444"/>
      <c r="I19" s="444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>
        <v>0.30206666666666659</v>
      </c>
      <c r="AA19" s="440"/>
      <c r="AB19" s="440"/>
      <c r="AC19" s="440"/>
      <c r="AD19" s="440"/>
      <c r="AE19" s="440"/>
      <c r="AF19" s="440"/>
      <c r="AG19" s="445">
        <v>0.15793333333333326</v>
      </c>
      <c r="AH19" s="440"/>
      <c r="AI19" s="440"/>
      <c r="AJ19" s="440"/>
      <c r="AK19" s="440"/>
      <c r="AL19" s="440"/>
      <c r="AM19" s="440"/>
      <c r="AN19" s="445">
        <v>0.37413333333333337</v>
      </c>
      <c r="AO19" s="440"/>
      <c r="AP19" s="440"/>
      <c r="AQ19" s="440"/>
      <c r="AR19" s="440"/>
      <c r="AS19" s="440"/>
      <c r="AT19" s="440"/>
      <c r="AU19" s="445">
        <v>1.6958666666666662</v>
      </c>
      <c r="AV19" s="440"/>
      <c r="AW19" s="440"/>
      <c r="AX19" s="440"/>
      <c r="AY19" s="440"/>
      <c r="AZ19" s="440"/>
      <c r="BA19" s="440"/>
      <c r="BB19" s="441">
        <v>2.5299999999999994</v>
      </c>
      <c r="BC19" s="441"/>
      <c r="BD19" s="441"/>
      <c r="BE19" s="441"/>
      <c r="BF19" s="441"/>
      <c r="BG19" s="441"/>
      <c r="BH19" s="441"/>
      <c r="BI19" s="439">
        <v>0.05</v>
      </c>
      <c r="BJ19" s="439"/>
      <c r="BK19" s="439"/>
      <c r="BL19" s="439"/>
      <c r="BM19" s="439"/>
      <c r="BN19" s="439"/>
      <c r="BO19" s="439"/>
      <c r="BP19" s="439">
        <v>3.27</v>
      </c>
      <c r="BQ19" s="439"/>
      <c r="BR19" s="439"/>
      <c r="BS19" s="439"/>
      <c r="BT19" s="439"/>
      <c r="BU19" s="439"/>
      <c r="BV19" s="439"/>
      <c r="BW19" s="439">
        <v>0</v>
      </c>
      <c r="BX19" s="439"/>
      <c r="BY19" s="439"/>
      <c r="BZ19" s="439"/>
      <c r="CA19" s="439"/>
      <c r="CB19" s="439"/>
      <c r="CC19" s="439"/>
      <c r="CD19" s="439">
        <v>0</v>
      </c>
      <c r="CE19" s="439"/>
      <c r="CF19" s="439"/>
      <c r="CG19" s="439"/>
      <c r="CH19" s="439"/>
      <c r="CI19" s="439"/>
      <c r="CJ19" s="439"/>
      <c r="CK19" s="446">
        <v>3.32</v>
      </c>
      <c r="CL19" s="446"/>
      <c r="CM19" s="446"/>
      <c r="CN19" s="446"/>
      <c r="CO19" s="446"/>
      <c r="CP19" s="446"/>
      <c r="CQ19" s="446"/>
      <c r="CR19" s="447">
        <v>0.26744242424242426</v>
      </c>
      <c r="CS19" s="448"/>
      <c r="CT19" s="448"/>
      <c r="CU19" s="448"/>
      <c r="CV19" s="448"/>
      <c r="CW19" s="448"/>
      <c r="CX19" s="449"/>
      <c r="CY19" s="447">
        <v>0.139830303030303</v>
      </c>
      <c r="CZ19" s="448"/>
      <c r="DA19" s="448"/>
      <c r="DB19" s="448"/>
      <c r="DC19" s="448"/>
      <c r="DD19" s="448"/>
      <c r="DE19" s="449"/>
      <c r="DF19" s="439">
        <v>0.33124848484848496</v>
      </c>
      <c r="DG19" s="439"/>
      <c r="DH19" s="439"/>
      <c r="DI19" s="439"/>
      <c r="DJ19" s="439"/>
      <c r="DK19" s="439"/>
      <c r="DL19" s="439"/>
      <c r="DM19" s="439">
        <v>1.5014787878787876</v>
      </c>
      <c r="DN19" s="439"/>
      <c r="DO19" s="439"/>
      <c r="DP19" s="439"/>
      <c r="DQ19" s="439"/>
      <c r="DR19" s="439"/>
      <c r="DS19" s="439"/>
      <c r="DT19" s="439">
        <v>2.2399999999999998</v>
      </c>
      <c r="DU19" s="439"/>
      <c r="DV19" s="439"/>
      <c r="DW19" s="439"/>
      <c r="DX19" s="439"/>
      <c r="DY19" s="439"/>
      <c r="DZ19" s="439"/>
      <c r="EA19" s="431">
        <v>0</v>
      </c>
      <c r="EB19" s="431"/>
      <c r="EC19" s="431"/>
      <c r="ED19" s="431"/>
      <c r="EE19" s="431"/>
      <c r="EF19" s="431"/>
      <c r="EG19" s="431"/>
      <c r="EH19" s="431">
        <v>0</v>
      </c>
      <c r="EI19" s="431"/>
      <c r="EJ19" s="431"/>
      <c r="EK19" s="431"/>
      <c r="EL19" s="431"/>
      <c r="EM19" s="431"/>
      <c r="EN19" s="431"/>
      <c r="EO19" s="431">
        <v>0</v>
      </c>
      <c r="EP19" s="431"/>
      <c r="EQ19" s="431"/>
      <c r="ER19" s="431"/>
      <c r="ES19" s="431"/>
      <c r="ET19" s="431"/>
      <c r="EU19" s="431"/>
      <c r="EV19" s="431">
        <v>0</v>
      </c>
      <c r="EW19" s="431"/>
      <c r="EX19" s="431"/>
      <c r="EY19" s="431"/>
      <c r="EZ19" s="431"/>
      <c r="FA19" s="431"/>
      <c r="FB19" s="431"/>
      <c r="FC19" s="431">
        <v>0</v>
      </c>
      <c r="FD19" s="431"/>
      <c r="FE19" s="431"/>
      <c r="FF19" s="431"/>
      <c r="FG19" s="431"/>
      <c r="FH19" s="431"/>
      <c r="FI19" s="432"/>
    </row>
    <row r="20" spans="1:165" s="29" customFormat="1" ht="10.5" customHeight="1" x14ac:dyDescent="0.2">
      <c r="A20" s="442" t="s">
        <v>171</v>
      </c>
      <c r="B20" s="443"/>
      <c r="C20" s="443"/>
      <c r="D20" s="443"/>
      <c r="E20" s="443"/>
      <c r="F20" s="444" t="s">
        <v>65</v>
      </c>
      <c r="G20" s="444"/>
      <c r="H20" s="444"/>
      <c r="I20" s="444"/>
      <c r="J20" s="444"/>
      <c r="K20" s="444"/>
      <c r="L20" s="444"/>
      <c r="M20" s="444"/>
      <c r="N20" s="444"/>
      <c r="O20" s="444"/>
      <c r="P20" s="444"/>
      <c r="Q20" s="444"/>
      <c r="R20" s="444"/>
      <c r="S20" s="444"/>
      <c r="T20" s="444"/>
      <c r="U20" s="444"/>
      <c r="V20" s="444"/>
      <c r="W20" s="444"/>
      <c r="X20" s="444"/>
      <c r="Y20" s="444"/>
      <c r="Z20" s="445">
        <v>0.15300000000000002</v>
      </c>
      <c r="AA20" s="440"/>
      <c r="AB20" s="440"/>
      <c r="AC20" s="440"/>
      <c r="AD20" s="440"/>
      <c r="AE20" s="440"/>
      <c r="AF20" s="440"/>
      <c r="AG20" s="445">
        <v>0.18033333333333329</v>
      </c>
      <c r="AH20" s="440"/>
      <c r="AI20" s="440"/>
      <c r="AJ20" s="440"/>
      <c r="AK20" s="440"/>
      <c r="AL20" s="440"/>
      <c r="AM20" s="440"/>
      <c r="AN20" s="445">
        <v>0.22199999999999998</v>
      </c>
      <c r="AO20" s="440"/>
      <c r="AP20" s="440"/>
      <c r="AQ20" s="440"/>
      <c r="AR20" s="440"/>
      <c r="AS20" s="440"/>
      <c r="AT20" s="440"/>
      <c r="AU20" s="445">
        <v>0.94466666666666677</v>
      </c>
      <c r="AV20" s="440"/>
      <c r="AW20" s="440"/>
      <c r="AX20" s="440"/>
      <c r="AY20" s="440"/>
      <c r="AZ20" s="440"/>
      <c r="BA20" s="440"/>
      <c r="BB20" s="441">
        <v>1.5</v>
      </c>
      <c r="BC20" s="441"/>
      <c r="BD20" s="441"/>
      <c r="BE20" s="441"/>
      <c r="BF20" s="441"/>
      <c r="BG20" s="441"/>
      <c r="BH20" s="441"/>
      <c r="BI20" s="439">
        <v>0</v>
      </c>
      <c r="BJ20" s="439"/>
      <c r="BK20" s="439"/>
      <c r="BL20" s="439"/>
      <c r="BM20" s="439"/>
      <c r="BN20" s="439"/>
      <c r="BO20" s="439"/>
      <c r="BP20" s="439">
        <v>0.23</v>
      </c>
      <c r="BQ20" s="439"/>
      <c r="BR20" s="439"/>
      <c r="BS20" s="439"/>
      <c r="BT20" s="439"/>
      <c r="BU20" s="439"/>
      <c r="BV20" s="439"/>
      <c r="BW20" s="439">
        <v>0</v>
      </c>
      <c r="BX20" s="439"/>
      <c r="BY20" s="439"/>
      <c r="BZ20" s="439"/>
      <c r="CA20" s="439"/>
      <c r="CB20" s="439"/>
      <c r="CC20" s="439"/>
      <c r="CD20" s="439">
        <v>0</v>
      </c>
      <c r="CE20" s="439"/>
      <c r="CF20" s="439"/>
      <c r="CG20" s="439"/>
      <c r="CH20" s="439"/>
      <c r="CI20" s="439"/>
      <c r="CJ20" s="439"/>
      <c r="CK20" s="446">
        <v>0.23</v>
      </c>
      <c r="CL20" s="446"/>
      <c r="CM20" s="446"/>
      <c r="CN20" s="446"/>
      <c r="CO20" s="446"/>
      <c r="CP20" s="446"/>
      <c r="CQ20" s="446"/>
      <c r="CR20" s="447">
        <v>0.15300000000000002</v>
      </c>
      <c r="CS20" s="448"/>
      <c r="CT20" s="448"/>
      <c r="CU20" s="448"/>
      <c r="CV20" s="448"/>
      <c r="CW20" s="448"/>
      <c r="CX20" s="449"/>
      <c r="CY20" s="447">
        <v>0.18033333333333329</v>
      </c>
      <c r="CZ20" s="448"/>
      <c r="DA20" s="448"/>
      <c r="DB20" s="448"/>
      <c r="DC20" s="448"/>
      <c r="DD20" s="448"/>
      <c r="DE20" s="449"/>
      <c r="DF20" s="439">
        <v>0.22199999999999998</v>
      </c>
      <c r="DG20" s="439"/>
      <c r="DH20" s="439"/>
      <c r="DI20" s="439"/>
      <c r="DJ20" s="439"/>
      <c r="DK20" s="439"/>
      <c r="DL20" s="439"/>
      <c r="DM20" s="439">
        <v>0.94466666666666677</v>
      </c>
      <c r="DN20" s="439"/>
      <c r="DO20" s="439"/>
      <c r="DP20" s="439"/>
      <c r="DQ20" s="439"/>
      <c r="DR20" s="439"/>
      <c r="DS20" s="439"/>
      <c r="DT20" s="439">
        <v>1.5</v>
      </c>
      <c r="DU20" s="439"/>
      <c r="DV20" s="439"/>
      <c r="DW20" s="439"/>
      <c r="DX20" s="439"/>
      <c r="DY20" s="439"/>
      <c r="DZ20" s="439"/>
      <c r="EA20" s="431">
        <v>0</v>
      </c>
      <c r="EB20" s="431"/>
      <c r="EC20" s="431"/>
      <c r="ED20" s="431"/>
      <c r="EE20" s="431"/>
      <c r="EF20" s="431"/>
      <c r="EG20" s="431"/>
      <c r="EH20" s="431">
        <v>0</v>
      </c>
      <c r="EI20" s="431"/>
      <c r="EJ20" s="431"/>
      <c r="EK20" s="431"/>
      <c r="EL20" s="431"/>
      <c r="EM20" s="431"/>
      <c r="EN20" s="431"/>
      <c r="EO20" s="431">
        <v>0</v>
      </c>
      <c r="EP20" s="431"/>
      <c r="EQ20" s="431"/>
      <c r="ER20" s="431"/>
      <c r="ES20" s="431"/>
      <c r="ET20" s="431"/>
      <c r="EU20" s="431"/>
      <c r="EV20" s="431">
        <v>0</v>
      </c>
      <c r="EW20" s="431"/>
      <c r="EX20" s="431"/>
      <c r="EY20" s="431"/>
      <c r="EZ20" s="431"/>
      <c r="FA20" s="431"/>
      <c r="FB20" s="431"/>
      <c r="FC20" s="431">
        <v>0</v>
      </c>
      <c r="FD20" s="431"/>
      <c r="FE20" s="431"/>
      <c r="FF20" s="431"/>
      <c r="FG20" s="431"/>
      <c r="FH20" s="431"/>
      <c r="FI20" s="432"/>
    </row>
    <row r="21" spans="1:165" s="29" customFormat="1" ht="19.5" customHeight="1" thickBot="1" x14ac:dyDescent="0.25">
      <c r="A21" s="436" t="s">
        <v>27</v>
      </c>
      <c r="B21" s="437"/>
      <c r="C21" s="437"/>
      <c r="D21" s="437"/>
      <c r="E21" s="437"/>
      <c r="F21" s="438" t="s">
        <v>206</v>
      </c>
      <c r="G21" s="438"/>
      <c r="H21" s="438"/>
      <c r="I21" s="438"/>
      <c r="J21" s="438"/>
      <c r="K21" s="438"/>
      <c r="L21" s="438"/>
      <c r="M21" s="438"/>
      <c r="N21" s="438"/>
      <c r="O21" s="438"/>
      <c r="P21" s="438"/>
      <c r="Q21" s="438"/>
      <c r="R21" s="438"/>
      <c r="S21" s="438"/>
      <c r="T21" s="438"/>
      <c r="U21" s="438"/>
      <c r="V21" s="438"/>
      <c r="W21" s="438"/>
      <c r="X21" s="438"/>
      <c r="Y21" s="438"/>
      <c r="Z21" s="434">
        <v>0</v>
      </c>
      <c r="AA21" s="434"/>
      <c r="AB21" s="434"/>
      <c r="AC21" s="434"/>
      <c r="AD21" s="434"/>
      <c r="AE21" s="434"/>
      <c r="AF21" s="434"/>
      <c r="AG21" s="434">
        <v>0</v>
      </c>
      <c r="AH21" s="434"/>
      <c r="AI21" s="434"/>
      <c r="AJ21" s="434"/>
      <c r="AK21" s="434"/>
      <c r="AL21" s="434"/>
      <c r="AM21" s="434"/>
      <c r="AN21" s="434">
        <v>0</v>
      </c>
      <c r="AO21" s="434"/>
      <c r="AP21" s="434"/>
      <c r="AQ21" s="434"/>
      <c r="AR21" s="434"/>
      <c r="AS21" s="434"/>
      <c r="AT21" s="434"/>
      <c r="AU21" s="434">
        <v>0</v>
      </c>
      <c r="AV21" s="434"/>
      <c r="AW21" s="434"/>
      <c r="AX21" s="434"/>
      <c r="AY21" s="434"/>
      <c r="AZ21" s="434"/>
      <c r="BA21" s="434"/>
      <c r="BB21" s="434">
        <v>0</v>
      </c>
      <c r="BC21" s="434"/>
      <c r="BD21" s="434"/>
      <c r="BE21" s="434"/>
      <c r="BF21" s="434"/>
      <c r="BG21" s="434"/>
      <c r="BH21" s="434"/>
      <c r="BI21" s="435" t="s">
        <v>231</v>
      </c>
      <c r="BJ21" s="435"/>
      <c r="BK21" s="435"/>
      <c r="BL21" s="435"/>
      <c r="BM21" s="435"/>
      <c r="BN21" s="435"/>
      <c r="BO21" s="435"/>
      <c r="BP21" s="435" t="s">
        <v>232</v>
      </c>
      <c r="BQ21" s="435"/>
      <c r="BR21" s="435"/>
      <c r="BS21" s="435"/>
      <c r="BT21" s="435"/>
      <c r="BU21" s="435"/>
      <c r="BV21" s="435"/>
      <c r="BW21" s="435" t="s">
        <v>233</v>
      </c>
      <c r="BX21" s="435"/>
      <c r="BY21" s="435"/>
      <c r="BZ21" s="435"/>
      <c r="CA21" s="435"/>
      <c r="CB21" s="435"/>
      <c r="CC21" s="435"/>
      <c r="CD21" s="435" t="s">
        <v>243</v>
      </c>
      <c r="CE21" s="435"/>
      <c r="CF21" s="435"/>
      <c r="CG21" s="435"/>
      <c r="CH21" s="435"/>
      <c r="CI21" s="435"/>
      <c r="CJ21" s="435"/>
      <c r="CK21" s="435" t="s">
        <v>244</v>
      </c>
      <c r="CL21" s="435"/>
      <c r="CM21" s="435"/>
      <c r="CN21" s="435"/>
      <c r="CO21" s="435"/>
      <c r="CP21" s="435"/>
      <c r="CQ21" s="435"/>
      <c r="CR21" s="434">
        <v>0</v>
      </c>
      <c r="CS21" s="434"/>
      <c r="CT21" s="434"/>
      <c r="CU21" s="434"/>
      <c r="CV21" s="434"/>
      <c r="CW21" s="434"/>
      <c r="CX21" s="434"/>
      <c r="CY21" s="434">
        <v>0</v>
      </c>
      <c r="CZ21" s="434"/>
      <c r="DA21" s="434"/>
      <c r="DB21" s="434"/>
      <c r="DC21" s="434"/>
      <c r="DD21" s="434"/>
      <c r="DE21" s="434"/>
      <c r="DF21" s="434">
        <v>0</v>
      </c>
      <c r="DG21" s="434"/>
      <c r="DH21" s="434"/>
      <c r="DI21" s="434"/>
      <c r="DJ21" s="434"/>
      <c r="DK21" s="434"/>
      <c r="DL21" s="434"/>
      <c r="DM21" s="434">
        <v>0</v>
      </c>
      <c r="DN21" s="434"/>
      <c r="DO21" s="434"/>
      <c r="DP21" s="434"/>
      <c r="DQ21" s="434"/>
      <c r="DR21" s="434"/>
      <c r="DS21" s="434"/>
      <c r="DT21" s="434">
        <v>0</v>
      </c>
      <c r="DU21" s="434"/>
      <c r="DV21" s="434"/>
      <c r="DW21" s="434"/>
      <c r="DX21" s="434"/>
      <c r="DY21" s="434"/>
      <c r="DZ21" s="434"/>
      <c r="EA21" s="434">
        <v>0</v>
      </c>
      <c r="EB21" s="434"/>
      <c r="EC21" s="434"/>
      <c r="ED21" s="434"/>
      <c r="EE21" s="434"/>
      <c r="EF21" s="434"/>
      <c r="EG21" s="434"/>
      <c r="EH21" s="434">
        <v>0</v>
      </c>
      <c r="EI21" s="434"/>
      <c r="EJ21" s="434"/>
      <c r="EK21" s="434"/>
      <c r="EL21" s="434"/>
      <c r="EM21" s="434"/>
      <c r="EN21" s="434"/>
      <c r="EO21" s="434">
        <v>0</v>
      </c>
      <c r="EP21" s="434"/>
      <c r="EQ21" s="434"/>
      <c r="ER21" s="434"/>
      <c r="ES21" s="434"/>
      <c r="ET21" s="434"/>
      <c r="EU21" s="434"/>
      <c r="EV21" s="434">
        <v>0</v>
      </c>
      <c r="EW21" s="434"/>
      <c r="EX21" s="434"/>
      <c r="EY21" s="434"/>
      <c r="EZ21" s="434"/>
      <c r="FA21" s="434"/>
      <c r="FB21" s="434"/>
      <c r="FC21" s="431">
        <v>0</v>
      </c>
      <c r="FD21" s="431"/>
      <c r="FE21" s="431"/>
      <c r="FF21" s="431"/>
      <c r="FG21" s="431"/>
      <c r="FH21" s="431"/>
      <c r="FI21" s="432"/>
    </row>
    <row r="22" spans="1:165" s="29" customFormat="1" ht="26.25" customHeight="1" x14ac:dyDescent="0.2">
      <c r="D22" s="433"/>
      <c r="E22" s="433"/>
    </row>
    <row r="28" spans="1:165" x14ac:dyDescent="0.2">
      <c r="A28" s="28" t="s">
        <v>216</v>
      </c>
    </row>
    <row r="29" spans="1:165" x14ac:dyDescent="0.2">
      <c r="A29" s="28" t="s">
        <v>230</v>
      </c>
    </row>
  </sheetData>
  <mergeCells count="193">
    <mergeCell ref="A20:E20"/>
    <mergeCell ref="F20:Y20"/>
    <mergeCell ref="Z20:AF20"/>
    <mergeCell ref="AG20:AM20"/>
    <mergeCell ref="AN20:AT20"/>
    <mergeCell ref="EV20:FB20"/>
    <mergeCell ref="FC20:FI20"/>
    <mergeCell ref="DM20:DS20"/>
    <mergeCell ref="DT20:DZ20"/>
    <mergeCell ref="EA20:EG20"/>
    <mergeCell ref="EH20:EN20"/>
    <mergeCell ref="EO20:EU20"/>
    <mergeCell ref="CD20:CJ20"/>
    <mergeCell ref="CK20:CQ20"/>
    <mergeCell ref="CR20:CX20"/>
    <mergeCell ref="CY20:DE20"/>
    <mergeCell ref="DF20:DL20"/>
    <mergeCell ref="CY19:DE19"/>
    <mergeCell ref="DF19:DL19"/>
    <mergeCell ref="DM19:DS19"/>
    <mergeCell ref="DT19:DZ19"/>
    <mergeCell ref="AU20:BA20"/>
    <mergeCell ref="BB20:BH20"/>
    <mergeCell ref="BI20:BO20"/>
    <mergeCell ref="BP20:BV20"/>
    <mergeCell ref="BW20:CC20"/>
    <mergeCell ref="FC18:FI18"/>
    <mergeCell ref="A19:E19"/>
    <mergeCell ref="F19:Y19"/>
    <mergeCell ref="Z19:AF19"/>
    <mergeCell ref="AG19:AM19"/>
    <mergeCell ref="AN19:AT19"/>
    <mergeCell ref="AU19:BA19"/>
    <mergeCell ref="BB19:BH19"/>
    <mergeCell ref="BI19:BO19"/>
    <mergeCell ref="BP19:BV19"/>
    <mergeCell ref="BW19:CC19"/>
    <mergeCell ref="CD19:CJ19"/>
    <mergeCell ref="CK19:CQ19"/>
    <mergeCell ref="CY18:DE18"/>
    <mergeCell ref="DF18:DL18"/>
    <mergeCell ref="DM18:DS18"/>
    <mergeCell ref="DT18:DZ18"/>
    <mergeCell ref="EA18:EG18"/>
    <mergeCell ref="EA19:EG19"/>
    <mergeCell ref="EH19:EN19"/>
    <mergeCell ref="EO19:EU19"/>
    <mergeCell ref="EV19:FB19"/>
    <mergeCell ref="FC19:FI19"/>
    <mergeCell ref="CR19:CX19"/>
    <mergeCell ref="EO17:EU17"/>
    <mergeCell ref="EV17:FB17"/>
    <mergeCell ref="FC17:FI17"/>
    <mergeCell ref="A18:E18"/>
    <mergeCell ref="F18:Y18"/>
    <mergeCell ref="Z18:AF18"/>
    <mergeCell ref="AG18:AM18"/>
    <mergeCell ref="AN18:AT18"/>
    <mergeCell ref="AU18:BA18"/>
    <mergeCell ref="BB18:BH18"/>
    <mergeCell ref="BI18:BO18"/>
    <mergeCell ref="BP18:BV18"/>
    <mergeCell ref="BW18:CC18"/>
    <mergeCell ref="CD18:CJ18"/>
    <mergeCell ref="CK18:CQ18"/>
    <mergeCell ref="CR18:CX18"/>
    <mergeCell ref="DF17:DL17"/>
    <mergeCell ref="DM17:DS17"/>
    <mergeCell ref="DT17:DZ17"/>
    <mergeCell ref="EA17:EG17"/>
    <mergeCell ref="EH17:EN17"/>
    <mergeCell ref="EH18:EN18"/>
    <mergeCell ref="EO18:EU18"/>
    <mergeCell ref="EV18:FB18"/>
    <mergeCell ref="EV16:FB16"/>
    <mergeCell ref="FC16:FI16"/>
    <mergeCell ref="A17:E17"/>
    <mergeCell ref="F17:Y17"/>
    <mergeCell ref="Z17:AF17"/>
    <mergeCell ref="AG17:AM17"/>
    <mergeCell ref="AN17:AT17"/>
    <mergeCell ref="AU17:BA17"/>
    <mergeCell ref="BB17:BH17"/>
    <mergeCell ref="BI17:BO17"/>
    <mergeCell ref="BP17:BV17"/>
    <mergeCell ref="BW17:CC17"/>
    <mergeCell ref="CD17:CJ17"/>
    <mergeCell ref="CK17:CQ17"/>
    <mergeCell ref="CR17:CX17"/>
    <mergeCell ref="CY17:DE17"/>
    <mergeCell ref="DM16:DS16"/>
    <mergeCell ref="DT16:DZ16"/>
    <mergeCell ref="EA16:EG16"/>
    <mergeCell ref="EH16:EN16"/>
    <mergeCell ref="EO16:EU16"/>
    <mergeCell ref="CD16:CJ16"/>
    <mergeCell ref="CK16:CQ16"/>
    <mergeCell ref="CR16:CX16"/>
    <mergeCell ref="CY16:DE16"/>
    <mergeCell ref="DF16:DL16"/>
    <mergeCell ref="AU16:BA16"/>
    <mergeCell ref="BB16:BH16"/>
    <mergeCell ref="BI16:BO16"/>
    <mergeCell ref="BP16:BV16"/>
    <mergeCell ref="BW16:CC16"/>
    <mergeCell ref="A16:E16"/>
    <mergeCell ref="F16:Y16"/>
    <mergeCell ref="Z16:AF16"/>
    <mergeCell ref="AG16:AM16"/>
    <mergeCell ref="AN16:AT16"/>
    <mergeCell ref="FC21:FI21"/>
    <mergeCell ref="D22:E22"/>
    <mergeCell ref="DM21:DS21"/>
    <mergeCell ref="DT21:DZ21"/>
    <mergeCell ref="EA21:EG21"/>
    <mergeCell ref="EH21:EN21"/>
    <mergeCell ref="EO21:EU21"/>
    <mergeCell ref="EV21:FB21"/>
    <mergeCell ref="BW21:CC21"/>
    <mergeCell ref="CD21:CJ21"/>
    <mergeCell ref="CK21:CQ21"/>
    <mergeCell ref="CR21:CX21"/>
    <mergeCell ref="CY21:DE21"/>
    <mergeCell ref="DF21:DL21"/>
    <mergeCell ref="A21:E21"/>
    <mergeCell ref="F21:Y21"/>
    <mergeCell ref="Z21:AF21"/>
    <mergeCell ref="AG21:AM21"/>
    <mergeCell ref="AN21:AT21"/>
    <mergeCell ref="AU21:BA21"/>
    <mergeCell ref="BB21:BH21"/>
    <mergeCell ref="BI21:BO21"/>
    <mergeCell ref="BP21:BV21"/>
    <mergeCell ref="FC15:FI15"/>
    <mergeCell ref="DM15:DS15"/>
    <mergeCell ref="DT15:DZ15"/>
    <mergeCell ref="EA15:EG15"/>
    <mergeCell ref="EH15:EN15"/>
    <mergeCell ref="EO15:EU15"/>
    <mergeCell ref="EV15:FB15"/>
    <mergeCell ref="BW15:CC15"/>
    <mergeCell ref="CD15:CJ15"/>
    <mergeCell ref="CK15:CQ15"/>
    <mergeCell ref="CR15:CX15"/>
    <mergeCell ref="CY15:DE15"/>
    <mergeCell ref="DF15:DL15"/>
    <mergeCell ref="A15:E15"/>
    <mergeCell ref="F15:Y15"/>
    <mergeCell ref="Z15:AF15"/>
    <mergeCell ref="AG15:AM15"/>
    <mergeCell ref="AN15:AT15"/>
    <mergeCell ref="AU15:BA15"/>
    <mergeCell ref="BB15:BH15"/>
    <mergeCell ref="BI15:BO15"/>
    <mergeCell ref="BP15:BV15"/>
    <mergeCell ref="BP14:BV14"/>
    <mergeCell ref="EV14:FB14"/>
    <mergeCell ref="BW14:CC14"/>
    <mergeCell ref="CD14:CJ14"/>
    <mergeCell ref="CK14:CQ14"/>
    <mergeCell ref="CR14:CX14"/>
    <mergeCell ref="CY14:DE14"/>
    <mergeCell ref="DF14:DL14"/>
    <mergeCell ref="FC14:FI14"/>
    <mergeCell ref="DM14:DS14"/>
    <mergeCell ref="DT14:DZ14"/>
    <mergeCell ref="EA14:EG14"/>
    <mergeCell ref="EH14:EN14"/>
    <mergeCell ref="EO14:EU14"/>
    <mergeCell ref="EB4:FI4"/>
    <mergeCell ref="EH5:FI5"/>
    <mergeCell ref="EG7:FI7"/>
    <mergeCell ref="EI1:FI1"/>
    <mergeCell ref="A3:FI3"/>
    <mergeCell ref="EH6:FI6"/>
    <mergeCell ref="A11:E14"/>
    <mergeCell ref="F11:Y14"/>
    <mergeCell ref="Z11:CQ11"/>
    <mergeCell ref="CR11:FI11"/>
    <mergeCell ref="Z12:BH12"/>
    <mergeCell ref="BI12:CQ12"/>
    <mergeCell ref="CR12:DZ12"/>
    <mergeCell ref="EA12:FI12"/>
    <mergeCell ref="Z13:BH13"/>
    <mergeCell ref="BI13:CQ13"/>
    <mergeCell ref="CR13:DZ13"/>
    <mergeCell ref="EA13:FI13"/>
    <mergeCell ref="Z14:AF14"/>
    <mergeCell ref="AG14:AM14"/>
    <mergeCell ref="AN14:AT14"/>
    <mergeCell ref="AU14:BA14"/>
    <mergeCell ref="BB14:BH14"/>
    <mergeCell ref="BI14:BO14"/>
  </mergeCells>
  <pageMargins left="0.47244094488188981" right="0.39370078740157483" top="0.78740157480314965" bottom="0.39370078740157483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7.1 без НДС</vt:lpstr>
      <vt:lpstr>6.1</vt:lpstr>
      <vt:lpstr>6.2</vt:lpstr>
      <vt:lpstr>6.3</vt:lpstr>
      <vt:lpstr>7.1</vt:lpstr>
      <vt:lpstr>7.2</vt:lpstr>
      <vt:lpstr>8</vt:lpstr>
      <vt:lpstr>9</vt:lpstr>
      <vt:lpstr>'6.1'!Заголовки_для_печати</vt:lpstr>
      <vt:lpstr>'7.1'!Заголовки_для_печати</vt:lpstr>
      <vt:lpstr>'7.2'!Заголовки_для_печати</vt:lpstr>
      <vt:lpstr>'6.1'!Область_печати</vt:lpstr>
      <vt:lpstr>'6.3'!Область_печати</vt:lpstr>
      <vt:lpstr>'7.1'!Область_печати</vt:lpstr>
      <vt:lpstr>'7.1 без НДС'!Область_печати</vt:lpstr>
      <vt:lpstr>'9'!Область_печати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cp:lastPrinted>2015-05-06T11:16:11Z</cp:lastPrinted>
  <dcterms:created xsi:type="dcterms:W3CDTF">2014-07-22T11:21:26Z</dcterms:created>
  <dcterms:modified xsi:type="dcterms:W3CDTF">2017-10-25T10:28:51Z</dcterms:modified>
</cp:coreProperties>
</file>