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 " sheetId="22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'11'!$A$18:$X$60</definedName>
    <definedName name="_xlnm._FilterDatabase" localSheetId="8" hidden="1">'12'!$A$16:$V$58</definedName>
    <definedName name="_xlnm._FilterDatabase" localSheetId="7" hidden="1">'13'!$A$18:$CA$60</definedName>
    <definedName name="_xlnm._FilterDatabase" localSheetId="6" hidden="1">'14'!$A$17:$AH$43</definedName>
    <definedName name="_xlnm._FilterDatabase" localSheetId="4" hidden="1">'16'!$A$17:$BH$43</definedName>
    <definedName name="_xlnm._FilterDatabase" localSheetId="3" hidden="1">'17'!$A$17:$BC$59</definedName>
    <definedName name="_xlnm._FilterDatabase" localSheetId="2" hidden="1">'18'!$A$17:$BC$59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 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 '!#REF!</definedName>
    <definedName name="_xlnm.Print_Area" localSheetId="10">'10'!$A$1:$T$63</definedName>
    <definedName name="_xlnm.Print_Area" localSheetId="9">'11'!$A$1:$X$64</definedName>
    <definedName name="_xlnm.Print_Area" localSheetId="8">'12'!$A$1:$V$63</definedName>
    <definedName name="_xlnm.Print_Area" localSheetId="7">'13'!$A$1:$CA$27</definedName>
    <definedName name="_xlnm.Print_Area" localSheetId="6">'14'!$A$1:$AH$62</definedName>
    <definedName name="_xlnm.Print_Area" localSheetId="5">'15'!$A$1:$CD$65</definedName>
    <definedName name="_xlnm.Print_Area" localSheetId="4">'16'!$A$1:$BH$61</definedName>
    <definedName name="_xlnm.Print_Area" localSheetId="3">'17'!$A$1:$BC$62</definedName>
    <definedName name="_xlnm.Print_Area" localSheetId="2">'18'!$A$1:$AS$18</definedName>
    <definedName name="_xlnm.Print_Area" localSheetId="1">'19'!$A$1:$M$23</definedName>
    <definedName name="_xlnm.Print_Area" localSheetId="0">'20 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1" i="22" l="1"/>
  <c r="L231" i="22"/>
  <c r="M230" i="22"/>
  <c r="L230" i="22"/>
  <c r="M229" i="22"/>
  <c r="L229" i="22"/>
  <c r="M228" i="22"/>
  <c r="L228" i="22"/>
  <c r="M227" i="22"/>
  <c r="L227" i="22"/>
  <c r="M226" i="22"/>
  <c r="L226" i="22"/>
  <c r="M225" i="22"/>
  <c r="L225" i="22"/>
  <c r="M224" i="22"/>
  <c r="L224" i="22"/>
  <c r="M223" i="22"/>
  <c r="L223" i="22"/>
  <c r="M222" i="22"/>
  <c r="L222" i="22"/>
  <c r="M221" i="22"/>
  <c r="L221" i="22"/>
  <c r="M220" i="22"/>
  <c r="L220" i="22"/>
  <c r="M219" i="22"/>
  <c r="L219" i="22"/>
  <c r="M218" i="22"/>
  <c r="L218" i="22"/>
  <c r="M217" i="22"/>
  <c r="L217" i="22"/>
  <c r="M216" i="22"/>
  <c r="L216" i="22"/>
  <c r="M215" i="22"/>
  <c r="L215" i="22"/>
  <c r="M214" i="22"/>
  <c r="L214" i="22"/>
  <c r="M213" i="22"/>
  <c r="L213" i="22"/>
  <c r="M212" i="22"/>
  <c r="L212" i="22"/>
  <c r="M211" i="22"/>
  <c r="L211" i="22"/>
  <c r="M210" i="22"/>
  <c r="L210" i="22"/>
  <c r="M209" i="22"/>
  <c r="L209" i="22"/>
  <c r="M208" i="22"/>
  <c r="L208" i="22"/>
  <c r="M207" i="22"/>
  <c r="L207" i="22"/>
  <c r="M206" i="22"/>
  <c r="L206" i="22"/>
  <c r="M205" i="22"/>
  <c r="L205" i="22"/>
  <c r="M204" i="22"/>
  <c r="L204" i="22"/>
  <c r="M203" i="22"/>
  <c r="L203" i="22"/>
  <c r="M202" i="22"/>
  <c r="L202" i="22"/>
  <c r="M201" i="22"/>
  <c r="L201" i="22"/>
  <c r="M200" i="22"/>
  <c r="L200" i="22"/>
  <c r="M199" i="22"/>
  <c r="L199" i="22"/>
  <c r="M198" i="22"/>
  <c r="L198" i="22"/>
  <c r="M197" i="22"/>
  <c r="L197" i="22"/>
  <c r="M196" i="22"/>
  <c r="L196" i="22"/>
  <c r="M195" i="22"/>
  <c r="L195" i="22"/>
  <c r="M194" i="22"/>
  <c r="L194" i="22"/>
  <c r="M193" i="22"/>
  <c r="L193" i="22"/>
  <c r="M192" i="22"/>
  <c r="L192" i="22"/>
  <c r="M191" i="22"/>
  <c r="L191" i="22"/>
  <c r="M190" i="22"/>
  <c r="L190" i="22"/>
  <c r="M189" i="22"/>
  <c r="L189" i="22"/>
  <c r="M188" i="22"/>
  <c r="L188" i="22"/>
  <c r="M187" i="22"/>
  <c r="L187" i="22"/>
  <c r="M186" i="22"/>
  <c r="L186" i="22"/>
  <c r="M185" i="22"/>
  <c r="L185" i="22"/>
  <c r="M184" i="22"/>
  <c r="L184" i="22"/>
  <c r="M183" i="22"/>
  <c r="L183" i="22"/>
  <c r="M182" i="22"/>
  <c r="L182" i="22"/>
  <c r="M181" i="22"/>
  <c r="L181" i="22"/>
  <c r="M180" i="22"/>
  <c r="L180" i="22"/>
  <c r="M179" i="22"/>
  <c r="L179" i="22"/>
  <c r="M178" i="22"/>
  <c r="L178" i="22"/>
  <c r="M177" i="22"/>
  <c r="L177" i="22"/>
  <c r="M176" i="22"/>
  <c r="L176" i="22"/>
  <c r="M175" i="22"/>
  <c r="L175" i="22"/>
  <c r="M174" i="22"/>
  <c r="L174" i="22"/>
  <c r="M173" i="22"/>
  <c r="L173" i="22"/>
  <c r="M172" i="22"/>
  <c r="L172" i="22"/>
  <c r="M171" i="22"/>
  <c r="L171" i="22"/>
  <c r="M170" i="22"/>
  <c r="L170" i="22"/>
  <c r="M169" i="22"/>
  <c r="L169" i="22"/>
  <c r="M168" i="22"/>
  <c r="L168" i="22"/>
  <c r="M167" i="22"/>
  <c r="L167" i="22"/>
  <c r="M166" i="22"/>
  <c r="L166" i="22"/>
  <c r="M165" i="22"/>
  <c r="L165" i="22"/>
  <c r="M164" i="22"/>
  <c r="L164" i="22"/>
  <c r="M163" i="22"/>
  <c r="L163" i="22"/>
  <c r="M162" i="22"/>
  <c r="L162" i="22"/>
  <c r="M161" i="22"/>
  <c r="L161" i="22"/>
  <c r="M160" i="22"/>
  <c r="L160" i="22"/>
  <c r="M159" i="22"/>
  <c r="L159" i="22"/>
  <c r="M158" i="22"/>
  <c r="L158" i="22"/>
  <c r="M157" i="22"/>
  <c r="L157" i="22"/>
  <c r="M156" i="22"/>
  <c r="L156" i="22"/>
  <c r="M155" i="22"/>
  <c r="L155" i="22"/>
  <c r="M154" i="22"/>
  <c r="L154" i="22"/>
  <c r="M153" i="22"/>
  <c r="L153" i="22"/>
  <c r="M152" i="22"/>
  <c r="L152" i="22"/>
  <c r="M151" i="22"/>
  <c r="L151" i="22"/>
  <c r="M150" i="22"/>
  <c r="L150" i="22"/>
  <c r="M149" i="22"/>
  <c r="L149" i="22"/>
  <c r="M148" i="22"/>
  <c r="L148" i="22"/>
  <c r="M147" i="22"/>
  <c r="L147" i="22"/>
  <c r="M146" i="22"/>
  <c r="L146" i="22"/>
  <c r="M145" i="22"/>
  <c r="L145" i="22"/>
  <c r="M144" i="22"/>
  <c r="L144" i="22"/>
  <c r="M143" i="22"/>
  <c r="L143" i="22"/>
  <c r="M142" i="22"/>
  <c r="L142" i="22"/>
  <c r="M141" i="22"/>
  <c r="L141" i="22"/>
  <c r="M140" i="22"/>
  <c r="L140" i="22"/>
  <c r="M139" i="22"/>
  <c r="L139" i="22"/>
  <c r="M137" i="22"/>
  <c r="L137" i="22"/>
  <c r="M136" i="22"/>
  <c r="L136" i="22"/>
  <c r="M135" i="22"/>
  <c r="L135" i="22"/>
  <c r="M134" i="22"/>
  <c r="L134" i="22"/>
  <c r="M133" i="22"/>
  <c r="L133" i="22"/>
  <c r="M132" i="22"/>
  <c r="L132" i="22"/>
  <c r="M131" i="22"/>
  <c r="L131" i="22"/>
  <c r="M130" i="22"/>
  <c r="L130" i="22"/>
  <c r="M129" i="22"/>
  <c r="L129" i="22"/>
  <c r="M128" i="22"/>
  <c r="L128" i="22"/>
  <c r="M127" i="22"/>
  <c r="L127" i="22"/>
  <c r="M126" i="22"/>
  <c r="L126" i="22"/>
  <c r="M125" i="22"/>
  <c r="L125" i="22"/>
  <c r="M124" i="22"/>
  <c r="L124" i="22"/>
  <c r="M122" i="22"/>
  <c r="L122" i="22"/>
  <c r="M121" i="22"/>
  <c r="L121" i="22"/>
  <c r="M120" i="22"/>
  <c r="L120" i="22"/>
  <c r="M119" i="22"/>
  <c r="M118" i="22"/>
  <c r="L118" i="22"/>
  <c r="M117" i="22"/>
  <c r="L117" i="22"/>
  <c r="M116" i="22"/>
  <c r="L116" i="22"/>
  <c r="M115" i="22"/>
  <c r="L115" i="22"/>
  <c r="M114" i="22"/>
  <c r="L114" i="22"/>
  <c r="M113" i="22"/>
  <c r="L113" i="22"/>
  <c r="M112" i="22"/>
  <c r="L112" i="22"/>
  <c r="M111" i="22"/>
  <c r="L111" i="22"/>
  <c r="M110" i="22"/>
  <c r="L110" i="22"/>
  <c r="M109" i="22"/>
  <c r="L109" i="22"/>
  <c r="M107" i="22"/>
  <c r="L107" i="22"/>
  <c r="M106" i="22"/>
  <c r="L106" i="22"/>
  <c r="M105" i="22"/>
  <c r="L105" i="22"/>
  <c r="M104" i="22"/>
  <c r="L104" i="22"/>
  <c r="M103" i="22"/>
  <c r="L103" i="22"/>
  <c r="M101" i="22"/>
  <c r="L101" i="22"/>
  <c r="M100" i="22"/>
  <c r="L100" i="22"/>
  <c r="M99" i="22"/>
  <c r="L99" i="22"/>
  <c r="M98" i="22"/>
  <c r="L98" i="22"/>
  <c r="M97" i="22"/>
  <c r="L97" i="22"/>
  <c r="M94" i="22"/>
  <c r="L94" i="22"/>
  <c r="M93" i="22"/>
  <c r="L93" i="22"/>
  <c r="M92" i="22"/>
  <c r="L92" i="22"/>
  <c r="M91" i="22"/>
  <c r="L91" i="22"/>
  <c r="M90" i="22"/>
  <c r="L90" i="22"/>
  <c r="M89" i="22"/>
  <c r="L89" i="22"/>
  <c r="M88" i="22"/>
  <c r="L88" i="22"/>
  <c r="M87" i="22"/>
  <c r="L87" i="22"/>
  <c r="M86" i="22"/>
  <c r="L86" i="22"/>
  <c r="M85" i="22"/>
  <c r="L85" i="22"/>
  <c r="M84" i="22"/>
  <c r="L84" i="22"/>
  <c r="M83" i="22"/>
  <c r="L83" i="22"/>
  <c r="M82" i="22"/>
  <c r="L82" i="22"/>
  <c r="M79" i="22"/>
  <c r="L79" i="22"/>
  <c r="M78" i="22"/>
  <c r="L78" i="22"/>
  <c r="M77" i="22"/>
  <c r="L77" i="22"/>
  <c r="M76" i="22"/>
  <c r="M75" i="22"/>
  <c r="L75" i="22"/>
  <c r="M74" i="22"/>
  <c r="L74" i="22"/>
  <c r="M65" i="22"/>
  <c r="L65" i="22"/>
  <c r="M64" i="22"/>
  <c r="L64" i="22"/>
  <c r="M62" i="22"/>
  <c r="L62" i="22"/>
  <c r="M60" i="22"/>
  <c r="L60" i="22"/>
  <c r="M58" i="22"/>
  <c r="L58" i="22"/>
  <c r="M57" i="22"/>
  <c r="L57" i="22"/>
  <c r="M51" i="22"/>
  <c r="L51" i="22"/>
  <c r="M50" i="22"/>
  <c r="L50" i="22"/>
  <c r="M49" i="22"/>
  <c r="L49" i="22"/>
  <c r="M48" i="22"/>
  <c r="L48" i="22"/>
  <c r="M47" i="22"/>
  <c r="L47" i="22"/>
  <c r="M46" i="22"/>
  <c r="L46" i="22"/>
  <c r="M45" i="22"/>
  <c r="L45" i="22"/>
  <c r="M44" i="22"/>
  <c r="L44" i="22"/>
  <c r="M43" i="22"/>
  <c r="L43" i="22"/>
  <c r="M42" i="22"/>
  <c r="L42" i="22"/>
  <c r="M41" i="22"/>
  <c r="L41" i="22"/>
  <c r="M40" i="22"/>
  <c r="L40" i="22"/>
  <c r="M39" i="22"/>
  <c r="L39" i="22"/>
  <c r="M38" i="22"/>
  <c r="M36" i="22"/>
  <c r="L36" i="22"/>
  <c r="M35" i="22"/>
  <c r="L35" i="22"/>
  <c r="M34" i="22"/>
  <c r="L34" i="22"/>
  <c r="M33" i="22"/>
  <c r="L33" i="22"/>
  <c r="M32" i="22"/>
  <c r="L32" i="22"/>
  <c r="M31" i="22"/>
  <c r="L31" i="22"/>
  <c r="M30" i="22"/>
  <c r="L30" i="22"/>
  <c r="M29" i="22"/>
  <c r="L29" i="22"/>
  <c r="M28" i="22"/>
  <c r="L28" i="22"/>
  <c r="M27" i="22"/>
  <c r="L27" i="22"/>
  <c r="M26" i="22"/>
  <c r="L26" i="22"/>
  <c r="M25" i="22"/>
  <c r="L25" i="22"/>
  <c r="M24" i="22"/>
  <c r="L24" i="22"/>
  <c r="M23" i="22"/>
  <c r="E9" i="22"/>
  <c r="L23" i="22" l="1"/>
  <c r="L38" i="22"/>
  <c r="L76" i="22"/>
  <c r="M81" i="22"/>
  <c r="L119" i="22"/>
  <c r="L81" i="22" l="1"/>
  <c r="M68" i="22" l="1"/>
  <c r="M123" i="22"/>
  <c r="M95" i="22" l="1"/>
  <c r="M96" i="22"/>
  <c r="L56" i="22"/>
  <c r="M70" i="22"/>
  <c r="L96" i="22"/>
  <c r="L123" i="22"/>
  <c r="M67" i="22"/>
  <c r="L68" i="22"/>
  <c r="M56" i="22"/>
  <c r="L70" i="22"/>
  <c r="L71" i="22"/>
  <c r="L102" i="22"/>
  <c r="L67" i="22" l="1"/>
  <c r="L63" i="22"/>
  <c r="M55" i="22"/>
  <c r="L95" i="22"/>
  <c r="L66" i="22"/>
  <c r="L69" i="22"/>
  <c r="M63" i="22"/>
  <c r="M71" i="22"/>
  <c r="L54" i="22"/>
  <c r="L55" i="22"/>
  <c r="M102" i="22"/>
  <c r="L59" i="22"/>
  <c r="M73" i="22" l="1"/>
  <c r="L72" i="22"/>
  <c r="L73" i="22"/>
  <c r="M69" i="22"/>
  <c r="L53" i="22"/>
  <c r="M53" i="22"/>
  <c r="L22" i="22"/>
  <c r="M22" i="22"/>
  <c r="M66" i="22"/>
  <c r="M61" i="22"/>
  <c r="M54" i="22"/>
  <c r="M59" i="22"/>
  <c r="M72" i="22" l="1"/>
  <c r="M52" i="22"/>
  <c r="L52" i="22"/>
  <c r="L61" i="22"/>
  <c r="M37" i="22" l="1"/>
  <c r="L37" i="22"/>
  <c r="L80" i="22" l="1"/>
  <c r="M80" i="22"/>
  <c r="M108" i="22"/>
  <c r="L108" i="22" l="1"/>
  <c r="L138" i="22"/>
  <c r="M138" i="22" l="1"/>
  <c r="E54" i="3" l="1"/>
  <c r="AP45" i="4" l="1"/>
  <c r="AQ45" i="4"/>
  <c r="AR45" i="4"/>
  <c r="AS45" i="4"/>
  <c r="AT45" i="4"/>
  <c r="G45" i="4"/>
  <c r="H45" i="4"/>
  <c r="I45" i="4"/>
  <c r="J45" i="4"/>
  <c r="K45" i="4"/>
  <c r="E45" i="4"/>
  <c r="J43" i="3"/>
  <c r="M45" i="4" s="1"/>
  <c r="K43" i="3"/>
  <c r="AV45" i="4" s="1"/>
  <c r="L43" i="3"/>
  <c r="T45" i="4" s="1"/>
  <c r="M43" i="3"/>
  <c r="BC45" i="4" s="1"/>
  <c r="N43" i="3"/>
  <c r="AA45" i="4" s="1"/>
  <c r="O43" i="3"/>
  <c r="BJ45" i="4" s="1"/>
  <c r="P43" i="3"/>
  <c r="AH45" i="4" s="1"/>
  <c r="Q43" i="3"/>
  <c r="BQ45" i="4" s="1"/>
  <c r="E43" i="3"/>
  <c r="Q58" i="3"/>
  <c r="P58" i="3"/>
  <c r="O58" i="3"/>
  <c r="N58" i="3"/>
  <c r="M58" i="3"/>
  <c r="L58" i="3"/>
  <c r="K58" i="3"/>
  <c r="J58" i="3"/>
  <c r="E58" i="3"/>
  <c r="Q57" i="3"/>
  <c r="P57" i="3"/>
  <c r="O57" i="3"/>
  <c r="N57" i="3"/>
  <c r="M57" i="3"/>
  <c r="L57" i="3"/>
  <c r="K57" i="3"/>
  <c r="J57" i="3"/>
  <c r="E57" i="3"/>
  <c r="Q56" i="3"/>
  <c r="P56" i="3"/>
  <c r="O56" i="3"/>
  <c r="N56" i="3"/>
  <c r="M56" i="3"/>
  <c r="L56" i="3"/>
  <c r="K56" i="3"/>
  <c r="J56" i="3"/>
  <c r="E56" i="3"/>
  <c r="Q54" i="3"/>
  <c r="P54" i="3"/>
  <c r="O54" i="3"/>
  <c r="N54" i="3"/>
  <c r="M54" i="3"/>
  <c r="L54" i="3"/>
  <c r="K54" i="3"/>
  <c r="J54" i="3"/>
  <c r="Q53" i="3"/>
  <c r="P53" i="3"/>
  <c r="O53" i="3"/>
  <c r="N53" i="3"/>
  <c r="M53" i="3"/>
  <c r="L53" i="3"/>
  <c r="K53" i="3"/>
  <c r="J53" i="3"/>
  <c r="E53" i="3"/>
  <c r="Q52" i="3"/>
  <c r="P52" i="3"/>
  <c r="O52" i="3"/>
  <c r="N52" i="3"/>
  <c r="M52" i="3"/>
  <c r="L52" i="3"/>
  <c r="K52" i="3"/>
  <c r="J52" i="3"/>
  <c r="E52" i="3"/>
  <c r="Q51" i="3"/>
  <c r="P51" i="3"/>
  <c r="O51" i="3"/>
  <c r="N51" i="3"/>
  <c r="M51" i="3"/>
  <c r="L51" i="3"/>
  <c r="K51" i="3"/>
  <c r="J51" i="3"/>
  <c r="E51" i="3"/>
  <c r="Q50" i="3"/>
  <c r="P50" i="3"/>
  <c r="O50" i="3"/>
  <c r="N50" i="3"/>
  <c r="M50" i="3"/>
  <c r="L50" i="3"/>
  <c r="K50" i="3"/>
  <c r="J50" i="3"/>
  <c r="E50" i="3"/>
  <c r="Q49" i="3"/>
  <c r="P49" i="3"/>
  <c r="O49" i="3"/>
  <c r="N49" i="3"/>
  <c r="M49" i="3"/>
  <c r="L49" i="3"/>
  <c r="K49" i="3"/>
  <c r="J49" i="3"/>
  <c r="E49" i="3"/>
  <c r="Q48" i="3"/>
  <c r="P48" i="3"/>
  <c r="O48" i="3"/>
  <c r="N48" i="3"/>
  <c r="M48" i="3"/>
  <c r="L48" i="3"/>
  <c r="K48" i="3"/>
  <c r="J48" i="3"/>
  <c r="E48" i="3"/>
  <c r="Q47" i="3"/>
  <c r="P47" i="3"/>
  <c r="O47" i="3"/>
  <c r="N47" i="3"/>
  <c r="M47" i="3"/>
  <c r="L47" i="3"/>
  <c r="K47" i="3"/>
  <c r="J47" i="3"/>
  <c r="E47" i="3"/>
  <c r="Q44" i="3"/>
  <c r="P44" i="3"/>
  <c r="O44" i="3"/>
  <c r="N44" i="3"/>
  <c r="M44" i="3"/>
  <c r="L44" i="3"/>
  <c r="K44" i="3"/>
  <c r="J44" i="3"/>
  <c r="E44" i="3"/>
  <c r="Q42" i="3"/>
  <c r="P42" i="3"/>
  <c r="O42" i="3"/>
  <c r="N42" i="3"/>
  <c r="M42" i="3"/>
  <c r="L42" i="3"/>
  <c r="K42" i="3"/>
  <c r="J42" i="3"/>
  <c r="E42" i="3"/>
  <c r="Q41" i="3"/>
  <c r="P41" i="3"/>
  <c r="O41" i="3"/>
  <c r="N41" i="3"/>
  <c r="M41" i="3"/>
  <c r="L41" i="3"/>
  <c r="K41" i="3"/>
  <c r="J41" i="3"/>
  <c r="E41" i="3"/>
  <c r="Q38" i="3"/>
  <c r="P38" i="3"/>
  <c r="O38" i="3"/>
  <c r="N38" i="3"/>
  <c r="M38" i="3"/>
  <c r="L38" i="3"/>
  <c r="K38" i="3"/>
  <c r="J38" i="3"/>
  <c r="E38" i="3"/>
  <c r="Q37" i="3"/>
  <c r="P37" i="3"/>
  <c r="O37" i="3"/>
  <c r="N37" i="3"/>
  <c r="M37" i="3"/>
  <c r="L37" i="3"/>
  <c r="K37" i="3"/>
  <c r="J37" i="3"/>
  <c r="E37" i="3"/>
  <c r="Q36" i="3"/>
  <c r="P36" i="3"/>
  <c r="O36" i="3"/>
  <c r="N36" i="3"/>
  <c r="M36" i="3"/>
  <c r="L36" i="3"/>
  <c r="K36" i="3"/>
  <c r="J36" i="3"/>
  <c r="E36" i="3"/>
  <c r="Q35" i="3"/>
  <c r="P35" i="3"/>
  <c r="O35" i="3"/>
  <c r="N35" i="3"/>
  <c r="M35" i="3"/>
  <c r="L35" i="3"/>
  <c r="K35" i="3"/>
  <c r="J35" i="3"/>
  <c r="E35" i="3"/>
  <c r="Q33" i="3"/>
  <c r="P33" i="3"/>
  <c r="O33" i="3"/>
  <c r="N33" i="3"/>
  <c r="M33" i="3"/>
  <c r="L33" i="3"/>
  <c r="K33" i="3"/>
  <c r="J33" i="3"/>
  <c r="E33" i="3"/>
  <c r="Q30" i="3"/>
  <c r="P30" i="3"/>
  <c r="O30" i="3"/>
  <c r="N30" i="3"/>
  <c r="M30" i="3"/>
  <c r="L30" i="3"/>
  <c r="K30" i="3"/>
  <c r="J30" i="3"/>
  <c r="E30" i="3"/>
  <c r="Q29" i="3"/>
  <c r="P29" i="3"/>
  <c r="O29" i="3"/>
  <c r="N29" i="3"/>
  <c r="M29" i="3"/>
  <c r="L29" i="3"/>
  <c r="K29" i="3"/>
  <c r="J29" i="3"/>
  <c r="E29" i="3"/>
  <c r="Q28" i="3"/>
  <c r="P28" i="3"/>
  <c r="O28" i="3"/>
  <c r="N28" i="3"/>
  <c r="M28" i="3"/>
  <c r="L28" i="3"/>
  <c r="K28" i="3"/>
  <c r="J28" i="3"/>
  <c r="E28" i="3"/>
  <c r="E27" i="3"/>
  <c r="D25" i="1"/>
  <c r="AO45" i="4" l="1"/>
  <c r="F45" i="4"/>
  <c r="D45" i="4" s="1"/>
  <c r="BZ45" i="4" l="1"/>
  <c r="BY45" i="4"/>
  <c r="K40" i="1"/>
  <c r="L40" i="3" s="1"/>
  <c r="G43" i="1"/>
  <c r="H43" i="1"/>
  <c r="R43" i="1" l="1"/>
  <c r="I43" i="3"/>
  <c r="H45" i="2"/>
  <c r="W45" i="2" s="1"/>
  <c r="H43" i="3"/>
  <c r="U43" i="3" s="1"/>
  <c r="S43" i="1"/>
  <c r="M45" i="2"/>
  <c r="I45" i="2" s="1"/>
  <c r="D43" i="1"/>
  <c r="D45" i="2"/>
  <c r="V45" i="2" l="1"/>
  <c r="T43" i="3"/>
  <c r="F43" i="1"/>
  <c r="G43" i="3" s="1"/>
  <c r="F43" i="3" s="1"/>
  <c r="D43" i="3"/>
  <c r="N45" i="2"/>
  <c r="O45" i="2"/>
  <c r="F25" i="1"/>
  <c r="S43" i="3" l="1"/>
  <c r="F55" i="10"/>
  <c r="F34" i="10"/>
  <c r="F27" i="10"/>
  <c r="F26" i="10" s="1"/>
  <c r="F19" i="10" s="1"/>
  <c r="E46" i="10"/>
  <c r="M55" i="10"/>
  <c r="M24" i="10" s="1"/>
  <c r="L55" i="10"/>
  <c r="K55" i="10"/>
  <c r="K24" i="10" s="1"/>
  <c r="J55" i="10"/>
  <c r="J24" i="10" s="1"/>
  <c r="I55" i="10"/>
  <c r="I24" i="10" s="1"/>
  <c r="H55" i="10"/>
  <c r="H24" i="10" s="1"/>
  <c r="G55" i="10"/>
  <c r="G24" i="10" s="1"/>
  <c r="F24" i="10"/>
  <c r="M46" i="10"/>
  <c r="M22" i="10" s="1"/>
  <c r="L46" i="10"/>
  <c r="L22" i="10" s="1"/>
  <c r="K46" i="10"/>
  <c r="K22" i="10" s="1"/>
  <c r="J46" i="10"/>
  <c r="J22" i="10" s="1"/>
  <c r="I46" i="10"/>
  <c r="I22" i="10" s="1"/>
  <c r="H46" i="10"/>
  <c r="H22" i="10" s="1"/>
  <c r="G46" i="10"/>
  <c r="G22" i="10" s="1"/>
  <c r="F46" i="10"/>
  <c r="F22" i="10" s="1"/>
  <c r="D46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L31" i="10" s="1"/>
  <c r="L20" i="10" s="1"/>
  <c r="L18" i="10" s="1"/>
  <c r="K32" i="10"/>
  <c r="J32" i="10"/>
  <c r="I32" i="10"/>
  <c r="H32" i="10"/>
  <c r="H31" i="10" s="1"/>
  <c r="H20" i="10" s="1"/>
  <c r="G32" i="10"/>
  <c r="F32" i="10"/>
  <c r="F31" i="10" s="1"/>
  <c r="F20" i="10" s="1"/>
  <c r="J31" i="10"/>
  <c r="J20" i="10" s="1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J19" i="10" s="1"/>
  <c r="H26" i="10"/>
  <c r="L24" i="10"/>
  <c r="M23" i="10"/>
  <c r="L23" i="10"/>
  <c r="K23" i="10"/>
  <c r="J23" i="10"/>
  <c r="I23" i="10"/>
  <c r="H23" i="10"/>
  <c r="G23" i="10"/>
  <c r="F23" i="10"/>
  <c r="L19" i="10"/>
  <c r="H19" i="10"/>
  <c r="AS56" i="9"/>
  <c r="AS25" i="9" s="1"/>
  <c r="AR56" i="9"/>
  <c r="AR25" i="9" s="1"/>
  <c r="AQ56" i="9"/>
  <c r="AP56" i="9"/>
  <c r="AP25" i="9" s="1"/>
  <c r="AO56" i="9"/>
  <c r="AO25" i="9" s="1"/>
  <c r="AN56" i="9"/>
  <c r="AN25" i="9" s="1"/>
  <c r="AM56" i="9"/>
  <c r="AL56" i="9"/>
  <c r="AL25" i="9" s="1"/>
  <c r="AK56" i="9"/>
  <c r="AK25" i="9" s="1"/>
  <c r="AJ56" i="9"/>
  <c r="AJ25" i="9" s="1"/>
  <c r="AI56" i="9"/>
  <c r="AH56" i="9"/>
  <c r="AH25" i="9" s="1"/>
  <c r="AG56" i="9"/>
  <c r="AG25" i="9" s="1"/>
  <c r="AF56" i="9"/>
  <c r="AF25" i="9" s="1"/>
  <c r="AE56" i="9"/>
  <c r="AD56" i="9"/>
  <c r="AD25" i="9" s="1"/>
  <c r="AC56" i="9"/>
  <c r="AC25" i="9" s="1"/>
  <c r="AB56" i="9"/>
  <c r="AB25" i="9" s="1"/>
  <c r="AA56" i="9"/>
  <c r="Z56" i="9"/>
  <c r="Z25" i="9" s="1"/>
  <c r="Y56" i="9"/>
  <c r="Y25" i="9" s="1"/>
  <c r="X56" i="9"/>
  <c r="X25" i="9" s="1"/>
  <c r="W56" i="9"/>
  <c r="V56" i="9"/>
  <c r="V25" i="9" s="1"/>
  <c r="U56" i="9"/>
  <c r="U25" i="9" s="1"/>
  <c r="T56" i="9"/>
  <c r="T25" i="9" s="1"/>
  <c r="S56" i="9"/>
  <c r="R56" i="9"/>
  <c r="R25" i="9" s="1"/>
  <c r="Q56" i="9"/>
  <c r="Q25" i="9" s="1"/>
  <c r="P56" i="9"/>
  <c r="P25" i="9" s="1"/>
  <c r="O56" i="9"/>
  <c r="N56" i="9"/>
  <c r="N25" i="9" s="1"/>
  <c r="M56" i="9"/>
  <c r="M25" i="9" s="1"/>
  <c r="L56" i="9"/>
  <c r="L25" i="9" s="1"/>
  <c r="K56" i="9"/>
  <c r="J56" i="9"/>
  <c r="J25" i="9" s="1"/>
  <c r="I56" i="9"/>
  <c r="I25" i="9" s="1"/>
  <c r="H56" i="9"/>
  <c r="H25" i="9" s="1"/>
  <c r="G56" i="9"/>
  <c r="F56" i="9"/>
  <c r="F25" i="9" s="1"/>
  <c r="E56" i="9"/>
  <c r="E25" i="9" s="1"/>
  <c r="AS47" i="9"/>
  <c r="AS23" i="9" s="1"/>
  <c r="AR47" i="9"/>
  <c r="AR23" i="9" s="1"/>
  <c r="AQ47" i="9"/>
  <c r="AQ23" i="9" s="1"/>
  <c r="AP47" i="9"/>
  <c r="AO47" i="9"/>
  <c r="AO23" i="9" s="1"/>
  <c r="AN47" i="9"/>
  <c r="AN23" i="9" s="1"/>
  <c r="AM47" i="9"/>
  <c r="AM23" i="9" s="1"/>
  <c r="AL47" i="9"/>
  <c r="AK47" i="9"/>
  <c r="AK23" i="9" s="1"/>
  <c r="AJ47" i="9"/>
  <c r="AJ23" i="9" s="1"/>
  <c r="AI47" i="9"/>
  <c r="AI23" i="9" s="1"/>
  <c r="AH47" i="9"/>
  <c r="AG47" i="9"/>
  <c r="AG23" i="9" s="1"/>
  <c r="AF47" i="9"/>
  <c r="AF23" i="9" s="1"/>
  <c r="AE47" i="9"/>
  <c r="AE23" i="9" s="1"/>
  <c r="AD47" i="9"/>
  <c r="AC47" i="9"/>
  <c r="AC23" i="9" s="1"/>
  <c r="AB47" i="9"/>
  <c r="AB23" i="9" s="1"/>
  <c r="AA47" i="9"/>
  <c r="AA23" i="9" s="1"/>
  <c r="Z47" i="9"/>
  <c r="Y47" i="9"/>
  <c r="Y23" i="9" s="1"/>
  <c r="X47" i="9"/>
  <c r="X23" i="9" s="1"/>
  <c r="W47" i="9"/>
  <c r="W23" i="9" s="1"/>
  <c r="V47" i="9"/>
  <c r="U47" i="9"/>
  <c r="U23" i="9" s="1"/>
  <c r="T47" i="9"/>
  <c r="T23" i="9" s="1"/>
  <c r="S47" i="9"/>
  <c r="S23" i="9" s="1"/>
  <c r="R47" i="9"/>
  <c r="Q47" i="9"/>
  <c r="Q23" i="9" s="1"/>
  <c r="P47" i="9"/>
  <c r="P23" i="9" s="1"/>
  <c r="O47" i="9"/>
  <c r="O23" i="9" s="1"/>
  <c r="N47" i="9"/>
  <c r="M47" i="9"/>
  <c r="M23" i="9" s="1"/>
  <c r="L47" i="9"/>
  <c r="L23" i="9" s="1"/>
  <c r="K47" i="9"/>
  <c r="K23" i="9" s="1"/>
  <c r="J47" i="9"/>
  <c r="I47" i="9"/>
  <c r="I23" i="9" s="1"/>
  <c r="H47" i="9"/>
  <c r="H23" i="9" s="1"/>
  <c r="G47" i="9"/>
  <c r="G23" i="9" s="1"/>
  <c r="F47" i="9"/>
  <c r="E47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6" i="9"/>
  <c r="D25" i="9" s="1"/>
  <c r="D47" i="9"/>
  <c r="D23" i="9" s="1"/>
  <c r="D41" i="9"/>
  <c r="D35" i="9"/>
  <c r="D33" i="9"/>
  <c r="D28" i="9"/>
  <c r="D27" i="9" s="1"/>
  <c r="D20" i="9" s="1"/>
  <c r="D24" i="9"/>
  <c r="BB59" i="8"/>
  <c r="BA59" i="8"/>
  <c r="AZ59" i="8"/>
  <c r="AW59" i="8"/>
  <c r="AV59" i="8"/>
  <c r="AU59" i="8"/>
  <c r="AR59" i="8"/>
  <c r="AQ59" i="8"/>
  <c r="AP59" i="8"/>
  <c r="AM59" i="8"/>
  <c r="AL59" i="8"/>
  <c r="AK59" i="8"/>
  <c r="BB58" i="8"/>
  <c r="BA58" i="8"/>
  <c r="AZ58" i="8"/>
  <c r="AW58" i="8"/>
  <c r="AV58" i="8"/>
  <c r="AU58" i="8"/>
  <c r="AR58" i="8"/>
  <c r="AQ58" i="8"/>
  <c r="AP58" i="8"/>
  <c r="AM58" i="8"/>
  <c r="AH58" i="8" s="1"/>
  <c r="AL58" i="8"/>
  <c r="AK58" i="8"/>
  <c r="BB57" i="8"/>
  <c r="BB56" i="8" s="1"/>
  <c r="BB25" i="8" s="1"/>
  <c r="BA57" i="8"/>
  <c r="BA56" i="8" s="1"/>
  <c r="BA25" i="8" s="1"/>
  <c r="AZ57" i="8"/>
  <c r="AZ56" i="8" s="1"/>
  <c r="AZ25" i="8" s="1"/>
  <c r="AW57" i="8"/>
  <c r="AW56" i="8" s="1"/>
  <c r="AW25" i="8" s="1"/>
  <c r="AV57" i="8"/>
  <c r="AU57" i="8"/>
  <c r="AU56" i="8" s="1"/>
  <c r="AU25" i="8" s="1"/>
  <c r="AR57" i="8"/>
  <c r="AQ57" i="8"/>
  <c r="AQ56" i="8" s="1"/>
  <c r="AQ25" i="8" s="1"/>
  <c r="AP57" i="8"/>
  <c r="AM57" i="8"/>
  <c r="AL57" i="8"/>
  <c r="AK57" i="8"/>
  <c r="BC54" i="8"/>
  <c r="AX54" i="8"/>
  <c r="AS54" i="8"/>
  <c r="AN54" i="8"/>
  <c r="AI54" i="8" s="1"/>
  <c r="BC53" i="8"/>
  <c r="AX53" i="8"/>
  <c r="AS53" i="8"/>
  <c r="AN53" i="8"/>
  <c r="BC52" i="8"/>
  <c r="AX52" i="8"/>
  <c r="AS52" i="8"/>
  <c r="AN52" i="8"/>
  <c r="AI52" i="8" s="1"/>
  <c r="BC51" i="8"/>
  <c r="AX51" i="8"/>
  <c r="AS51" i="8"/>
  <c r="AN51" i="8"/>
  <c r="BC50" i="8"/>
  <c r="AX50" i="8"/>
  <c r="AS50" i="8"/>
  <c r="AN50" i="8"/>
  <c r="AI50" i="8" s="1"/>
  <c r="BC49" i="8"/>
  <c r="AX49" i="8"/>
  <c r="AS49" i="8"/>
  <c r="AN49" i="8"/>
  <c r="BC48" i="8"/>
  <c r="BC47" i="8" s="1"/>
  <c r="BC23" i="8" s="1"/>
  <c r="AX48" i="8"/>
  <c r="AS48" i="8"/>
  <c r="AN48" i="8"/>
  <c r="BC45" i="8"/>
  <c r="BA45" i="8"/>
  <c r="AZ45" i="8"/>
  <c r="AX45" i="8"/>
  <c r="AV45" i="8"/>
  <c r="AU45" i="8"/>
  <c r="AS45" i="8"/>
  <c r="AQ45" i="8"/>
  <c r="AP45" i="8"/>
  <c r="AN45" i="8"/>
  <c r="AL45" i="8"/>
  <c r="AK45" i="8"/>
  <c r="BC43" i="8"/>
  <c r="BA43" i="8"/>
  <c r="AZ43" i="8"/>
  <c r="AX43" i="8"/>
  <c r="AV43" i="8"/>
  <c r="AU43" i="8"/>
  <c r="AS43" i="8"/>
  <c r="AQ43" i="8"/>
  <c r="AP43" i="8"/>
  <c r="AN43" i="8"/>
  <c r="AI43" i="8" s="1"/>
  <c r="AL43" i="8"/>
  <c r="AK43" i="8"/>
  <c r="BC42" i="8"/>
  <c r="BA42" i="8"/>
  <c r="BA41" i="8" s="1"/>
  <c r="AZ42" i="8"/>
  <c r="AX42" i="8"/>
  <c r="AV42" i="8"/>
  <c r="AU42" i="8"/>
  <c r="AU41" i="8" s="1"/>
  <c r="AS42" i="8"/>
  <c r="AQ42" i="8"/>
  <c r="AQ41" i="8" s="1"/>
  <c r="AP42" i="8"/>
  <c r="AN42" i="8"/>
  <c r="AL42" i="8"/>
  <c r="AK42" i="8"/>
  <c r="AF42" i="8" s="1"/>
  <c r="BC39" i="8"/>
  <c r="AX39" i="8"/>
  <c r="AS39" i="8"/>
  <c r="AN39" i="8"/>
  <c r="AI39" i="8" s="1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AI36" i="8" s="1"/>
  <c r="BC34" i="8"/>
  <c r="AX34" i="8"/>
  <c r="AX33" i="8" s="1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5" i="8"/>
  <c r="AC28" i="8"/>
  <c r="AC27" i="8" s="1"/>
  <c r="AC20" i="8" s="1"/>
  <c r="X28" i="8"/>
  <c r="X27" i="8" s="1"/>
  <c r="S28" i="8"/>
  <c r="S27" i="8" s="1"/>
  <c r="S20" i="8" s="1"/>
  <c r="N28" i="8"/>
  <c r="G59" i="8"/>
  <c r="H59" i="8"/>
  <c r="H58" i="8"/>
  <c r="G45" i="8"/>
  <c r="G43" i="8"/>
  <c r="G42" i="8"/>
  <c r="Y59" i="8"/>
  <c r="Y58" i="8"/>
  <c r="AY58" i="8" s="1"/>
  <c r="Y57" i="8"/>
  <c r="Y55" i="8"/>
  <c r="AY55" i="8" s="1"/>
  <c r="AY24" i="8" s="1"/>
  <c r="Y54" i="8"/>
  <c r="Z54" i="8" s="1"/>
  <c r="AZ54" i="8" s="1"/>
  <c r="Y53" i="8"/>
  <c r="Y52" i="8"/>
  <c r="Z52" i="8" s="1"/>
  <c r="AZ52" i="8" s="1"/>
  <c r="Y51" i="8"/>
  <c r="AA51" i="8" s="1"/>
  <c r="BA51" i="8" s="1"/>
  <c r="Y50" i="8"/>
  <c r="Y49" i="8"/>
  <c r="Y46" i="8"/>
  <c r="Y45" i="8"/>
  <c r="AY45" i="8" s="1"/>
  <c r="Y43" i="8"/>
  <c r="AB43" i="8" s="1"/>
  <c r="Y42" i="8"/>
  <c r="Y40" i="8"/>
  <c r="Y39" i="8"/>
  <c r="AA39" i="8" s="1"/>
  <c r="BA39" i="8" s="1"/>
  <c r="Y38" i="8"/>
  <c r="Z38" i="8" s="1"/>
  <c r="AZ38" i="8" s="1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9" i="8"/>
  <c r="AT59" i="8" s="1"/>
  <c r="T58" i="8"/>
  <c r="T57" i="8"/>
  <c r="AT57" i="8" s="1"/>
  <c r="T55" i="8"/>
  <c r="X55" i="8" s="1"/>
  <c r="X24" i="8" s="1"/>
  <c r="T54" i="8"/>
  <c r="T53" i="8"/>
  <c r="U53" i="8" s="1"/>
  <c r="AU53" i="8" s="1"/>
  <c r="T52" i="8"/>
  <c r="T51" i="8"/>
  <c r="U51" i="8" s="1"/>
  <c r="AU51" i="8" s="1"/>
  <c r="T50" i="8"/>
  <c r="V50" i="8" s="1"/>
  <c r="AV50" i="8" s="1"/>
  <c r="T49" i="8"/>
  <c r="U49" i="8" s="1"/>
  <c r="AU49" i="8" s="1"/>
  <c r="T46" i="8"/>
  <c r="T45" i="8"/>
  <c r="W45" i="8" s="1"/>
  <c r="AW45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1" i="8"/>
  <c r="T30" i="8"/>
  <c r="V30" i="8" s="1"/>
  <c r="AV30" i="8" s="1"/>
  <c r="T29" i="8"/>
  <c r="T26" i="8"/>
  <c r="T22" i="8"/>
  <c r="O59" i="8"/>
  <c r="O58" i="8"/>
  <c r="AO58" i="8" s="1"/>
  <c r="O57" i="8"/>
  <c r="O55" i="8"/>
  <c r="O54" i="8"/>
  <c r="P54" i="8" s="1"/>
  <c r="AP54" i="8" s="1"/>
  <c r="O53" i="8"/>
  <c r="O52" i="8"/>
  <c r="P52" i="8" s="1"/>
  <c r="AP52" i="8" s="1"/>
  <c r="O51" i="8"/>
  <c r="Q51" i="8" s="1"/>
  <c r="AQ51" i="8" s="1"/>
  <c r="O50" i="8"/>
  <c r="P50" i="8" s="1"/>
  <c r="AP50" i="8" s="1"/>
  <c r="O49" i="8"/>
  <c r="Q49" i="8" s="1"/>
  <c r="AQ49" i="8" s="1"/>
  <c r="O46" i="8"/>
  <c r="O45" i="8"/>
  <c r="O43" i="8"/>
  <c r="R43" i="8" s="1"/>
  <c r="AR43" i="8" s="1"/>
  <c r="O42" i="8"/>
  <c r="AO42" i="8" s="1"/>
  <c r="O40" i="8"/>
  <c r="O39" i="8"/>
  <c r="Q39" i="8" s="1"/>
  <c r="AQ39" i="8" s="1"/>
  <c r="O38" i="8"/>
  <c r="P38" i="8" s="1"/>
  <c r="AP38" i="8" s="1"/>
  <c r="O37" i="8"/>
  <c r="Q37" i="8" s="1"/>
  <c r="AQ37" i="8" s="1"/>
  <c r="O36" i="8"/>
  <c r="O34" i="8"/>
  <c r="O31" i="8"/>
  <c r="Q31" i="8" s="1"/>
  <c r="AQ31" i="8" s="1"/>
  <c r="O30" i="8"/>
  <c r="O29" i="8"/>
  <c r="Q29" i="8" s="1"/>
  <c r="O26" i="8"/>
  <c r="O22" i="8"/>
  <c r="J59" i="8"/>
  <c r="N59" i="8" s="1"/>
  <c r="AN59" i="8" s="1"/>
  <c r="J58" i="8"/>
  <c r="AJ58" i="8" s="1"/>
  <c r="J57" i="8"/>
  <c r="AJ57" i="8" s="1"/>
  <c r="J55" i="8"/>
  <c r="AJ55" i="8" s="1"/>
  <c r="AJ24" i="8" s="1"/>
  <c r="J54" i="8"/>
  <c r="K54" i="8" s="1"/>
  <c r="J53" i="8"/>
  <c r="J52" i="8"/>
  <c r="J51" i="8"/>
  <c r="J50" i="8"/>
  <c r="K50" i="8" s="1"/>
  <c r="J49" i="8"/>
  <c r="J46" i="8"/>
  <c r="J45" i="8"/>
  <c r="M45" i="8" s="1"/>
  <c r="J43" i="8"/>
  <c r="J42" i="8"/>
  <c r="J40" i="8"/>
  <c r="J39" i="8"/>
  <c r="J38" i="8"/>
  <c r="J37" i="8"/>
  <c r="J36" i="8"/>
  <c r="K36" i="8" s="1"/>
  <c r="J34" i="8"/>
  <c r="AJ34" i="8" s="1"/>
  <c r="J31" i="8"/>
  <c r="L31" i="8" s="1"/>
  <c r="AL31" i="8" s="1"/>
  <c r="J30" i="8"/>
  <c r="AJ30" i="8" s="1"/>
  <c r="J29" i="8"/>
  <c r="J26" i="8"/>
  <c r="J22" i="8"/>
  <c r="D46" i="8"/>
  <c r="D40" i="8"/>
  <c r="D26" i="8"/>
  <c r="D22" i="8"/>
  <c r="AG59" i="8"/>
  <c r="AH55" i="8"/>
  <c r="AG55" i="8"/>
  <c r="AF55" i="8"/>
  <c r="AF45" i="8"/>
  <c r="AI26" i="8"/>
  <c r="AH26" i="8"/>
  <c r="AG26" i="8"/>
  <c r="AF26" i="8"/>
  <c r="AE26" i="8"/>
  <c r="F59" i="8"/>
  <c r="G58" i="8"/>
  <c r="F58" i="8"/>
  <c r="G57" i="8"/>
  <c r="F57" i="8"/>
  <c r="H55" i="8"/>
  <c r="G55" i="8"/>
  <c r="I54" i="8"/>
  <c r="I53" i="8"/>
  <c r="I52" i="8"/>
  <c r="I51" i="8"/>
  <c r="I50" i="8"/>
  <c r="I49" i="8"/>
  <c r="I48" i="8"/>
  <c r="I45" i="8"/>
  <c r="F45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M56" i="8"/>
  <c r="AM25" i="8" s="1"/>
  <c r="AS41" i="8"/>
  <c r="BC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6" i="8"/>
  <c r="AB25" i="8" s="1"/>
  <c r="AA56" i="8"/>
  <c r="AA25" i="8" s="1"/>
  <c r="Z56" i="8"/>
  <c r="Z25" i="8" s="1"/>
  <c r="W56" i="8"/>
  <c r="V56" i="8"/>
  <c r="V25" i="8" s="1"/>
  <c r="U56" i="8"/>
  <c r="U25" i="8" s="1"/>
  <c r="R56" i="8"/>
  <c r="R25" i="8" s="1"/>
  <c r="Q56" i="8"/>
  <c r="Q25" i="8" s="1"/>
  <c r="P56" i="8"/>
  <c r="P25" i="8" s="1"/>
  <c r="K56" i="8"/>
  <c r="K25" i="8" s="1"/>
  <c r="AC47" i="8"/>
  <c r="AC23" i="8" s="1"/>
  <c r="X47" i="8"/>
  <c r="X23" i="8" s="1"/>
  <c r="S47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AB24" i="8"/>
  <c r="AA24" i="8"/>
  <c r="Z24" i="8"/>
  <c r="W24" i="8"/>
  <c r="V24" i="8"/>
  <c r="U24" i="8"/>
  <c r="R24" i="8"/>
  <c r="Q24" i="8"/>
  <c r="P24" i="8"/>
  <c r="M24" i="8"/>
  <c r="L24" i="8"/>
  <c r="K24" i="8"/>
  <c r="N47" i="8"/>
  <c r="N41" i="8"/>
  <c r="N35" i="8"/>
  <c r="N33" i="8"/>
  <c r="AH59" i="7"/>
  <c r="AG59" i="7"/>
  <c r="AF59" i="7"/>
  <c r="AE59" i="7"/>
  <c r="AD59" i="7"/>
  <c r="AH58" i="7"/>
  <c r="AG58" i="7"/>
  <c r="AF58" i="7"/>
  <c r="AE58" i="7"/>
  <c r="AD58" i="7"/>
  <c r="AH57" i="7"/>
  <c r="AG57" i="7"/>
  <c r="AF57" i="7"/>
  <c r="AE57" i="7"/>
  <c r="AD57" i="7"/>
  <c r="AH55" i="7"/>
  <c r="AG55" i="7"/>
  <c r="AF55" i="7"/>
  <c r="AE55" i="7"/>
  <c r="AD55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5" i="7"/>
  <c r="AG45" i="7"/>
  <c r="AF45" i="7"/>
  <c r="AE45" i="7"/>
  <c r="AD45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6" i="7"/>
  <c r="BA56" i="7"/>
  <c r="AZ56" i="7"/>
  <c r="AY56" i="7"/>
  <c r="AX56" i="7"/>
  <c r="AW56" i="7"/>
  <c r="AV56" i="7"/>
  <c r="AU56" i="7"/>
  <c r="AT56" i="7"/>
  <c r="AS56" i="7"/>
  <c r="AR56" i="7"/>
  <c r="AQ56" i="7"/>
  <c r="AP56" i="7"/>
  <c r="AO56" i="7"/>
  <c r="AN56" i="7"/>
  <c r="AM56" i="7"/>
  <c r="AL56" i="7"/>
  <c r="AK56" i="7"/>
  <c r="AJ56" i="7"/>
  <c r="AI56" i="7"/>
  <c r="BB47" i="7"/>
  <c r="BA47" i="7"/>
  <c r="AZ47" i="7"/>
  <c r="AY47" i="7"/>
  <c r="AX47" i="7"/>
  <c r="AW47" i="7"/>
  <c r="AV47" i="7"/>
  <c r="AU47" i="7"/>
  <c r="AT47" i="7"/>
  <c r="AS47" i="7"/>
  <c r="AR47" i="7"/>
  <c r="AQ47" i="7"/>
  <c r="AP47" i="7"/>
  <c r="AO47" i="7"/>
  <c r="AN47" i="7"/>
  <c r="AM47" i="7"/>
  <c r="AL47" i="7"/>
  <c r="AK47" i="7"/>
  <c r="AJ47" i="7"/>
  <c r="AI47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6" i="7"/>
  <c r="AC25" i="7" s="1"/>
  <c r="AB56" i="7"/>
  <c r="AB25" i="7" s="1"/>
  <c r="AA56" i="7"/>
  <c r="AA25" i="7" s="1"/>
  <c r="Z56" i="7"/>
  <c r="Z25" i="7" s="1"/>
  <c r="Y56" i="7"/>
  <c r="Y25" i="7" s="1"/>
  <c r="X56" i="7"/>
  <c r="X25" i="7" s="1"/>
  <c r="W56" i="7"/>
  <c r="W25" i="7" s="1"/>
  <c r="V56" i="7"/>
  <c r="V25" i="7" s="1"/>
  <c r="U56" i="7"/>
  <c r="T56" i="7"/>
  <c r="T25" i="7" s="1"/>
  <c r="S56" i="7"/>
  <c r="S25" i="7" s="1"/>
  <c r="R56" i="7"/>
  <c r="R25" i="7" s="1"/>
  <c r="Q56" i="7"/>
  <c r="Q25" i="7" s="1"/>
  <c r="P56" i="7"/>
  <c r="P25" i="7" s="1"/>
  <c r="O56" i="7"/>
  <c r="O25" i="7" s="1"/>
  <c r="N56" i="7"/>
  <c r="N25" i="7" s="1"/>
  <c r="M56" i="7"/>
  <c r="M25" i="7" s="1"/>
  <c r="L56" i="7"/>
  <c r="L25" i="7" s="1"/>
  <c r="K56" i="7"/>
  <c r="K25" i="7" s="1"/>
  <c r="AC47" i="7"/>
  <c r="AB47" i="7"/>
  <c r="AB23" i="7" s="1"/>
  <c r="AA47" i="7"/>
  <c r="Z47" i="7"/>
  <c r="Z23" i="7" s="1"/>
  <c r="Y47" i="7"/>
  <c r="X47" i="7"/>
  <c r="X23" i="7" s="1"/>
  <c r="W47" i="7"/>
  <c r="V47" i="7"/>
  <c r="V23" i="7" s="1"/>
  <c r="U47" i="7"/>
  <c r="T47" i="7"/>
  <c r="T23" i="7" s="1"/>
  <c r="S47" i="7"/>
  <c r="R47" i="7"/>
  <c r="R23" i="7" s="1"/>
  <c r="Q47" i="7"/>
  <c r="P47" i="7"/>
  <c r="P23" i="7" s="1"/>
  <c r="O47" i="7"/>
  <c r="N47" i="7"/>
  <c r="N23" i="7" s="1"/>
  <c r="M47" i="7"/>
  <c r="L47" i="7"/>
  <c r="L23" i="7" s="1"/>
  <c r="K47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 s="1"/>
  <c r="K21" i="7" s="1"/>
  <c r="AC27" i="7"/>
  <c r="AC20" i="7" s="1"/>
  <c r="AB27" i="7"/>
  <c r="AB20" i="7" s="1"/>
  <c r="AA27" i="7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A20" i="7"/>
  <c r="W20" i="7"/>
  <c r="S20" i="7"/>
  <c r="O20" i="7"/>
  <c r="K20" i="7"/>
  <c r="J56" i="7"/>
  <c r="J25" i="7" s="1"/>
  <c r="J47" i="7"/>
  <c r="J23" i="7" s="1"/>
  <c r="J41" i="7"/>
  <c r="J35" i="7"/>
  <c r="J33" i="7"/>
  <c r="J27" i="7"/>
  <c r="J20" i="7" s="1"/>
  <c r="J24" i="7"/>
  <c r="AA32" i="7" l="1"/>
  <c r="AA21" i="7" s="1"/>
  <c r="AA19" i="7" s="1"/>
  <c r="AK41" i="8"/>
  <c r="AG42" i="8"/>
  <c r="AG45" i="8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H18" i="10"/>
  <c r="S58" i="8"/>
  <c r="AS58" i="8" s="1"/>
  <c r="E57" i="8"/>
  <c r="E37" i="8"/>
  <c r="E30" i="8"/>
  <c r="E31" i="8"/>
  <c r="E34" i="8"/>
  <c r="U38" i="8"/>
  <c r="AU38" i="8" s="1"/>
  <c r="L30" i="8"/>
  <c r="AL30" i="8" s="1"/>
  <c r="P29" i="8"/>
  <c r="AP29" i="8" s="1"/>
  <c r="U30" i="8"/>
  <c r="AU30" i="8" s="1"/>
  <c r="Z31" i="8"/>
  <c r="AZ31" i="8" s="1"/>
  <c r="V53" i="8"/>
  <c r="AV53" i="8" s="1"/>
  <c r="K34" i="8"/>
  <c r="K33" i="8" s="1"/>
  <c r="P31" i="8"/>
  <c r="AP31" i="8" s="1"/>
  <c r="Z29" i="8"/>
  <c r="AZ29" i="8" s="1"/>
  <c r="U34" i="8"/>
  <c r="AU34" i="8" s="1"/>
  <c r="AU33" i="8" s="1"/>
  <c r="U36" i="8"/>
  <c r="W36" i="8" s="1"/>
  <c r="V51" i="8"/>
  <c r="AV51" i="8" s="1"/>
  <c r="X59" i="8"/>
  <c r="AX59" i="8" s="1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5" i="8"/>
  <c r="R45" i="8"/>
  <c r="AR45" i="8" s="1"/>
  <c r="S57" i="8"/>
  <c r="AS57" i="8" s="1"/>
  <c r="AO57" i="8"/>
  <c r="S59" i="8"/>
  <c r="AS59" i="8" s="1"/>
  <c r="AO59" i="8"/>
  <c r="V37" i="8"/>
  <c r="AV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7" i="8"/>
  <c r="BC57" i="8" s="1"/>
  <c r="AY57" i="8"/>
  <c r="AC59" i="8"/>
  <c r="BC59" i="8" s="1"/>
  <c r="AY59" i="8"/>
  <c r="L37" i="8"/>
  <c r="AL37" i="8" s="1"/>
  <c r="W43" i="8"/>
  <c r="AW43" i="8" s="1"/>
  <c r="E59" i="8"/>
  <c r="AJ29" i="8"/>
  <c r="L29" i="8"/>
  <c r="AL29" i="8" s="1"/>
  <c r="E29" i="8"/>
  <c r="AJ31" i="8"/>
  <c r="K31" i="8"/>
  <c r="AK31" i="8" s="1"/>
  <c r="L50" i="8"/>
  <c r="AL50" i="8" s="1"/>
  <c r="AJ50" i="8"/>
  <c r="L52" i="8"/>
  <c r="AL52" i="8" s="1"/>
  <c r="AJ52" i="8"/>
  <c r="L54" i="8"/>
  <c r="AL54" i="8" s="1"/>
  <c r="AJ54" i="8"/>
  <c r="Q30" i="8"/>
  <c r="AQ30" i="8" s="1"/>
  <c r="AO30" i="8"/>
  <c r="P30" i="8"/>
  <c r="Q36" i="8"/>
  <c r="AQ36" i="8" s="1"/>
  <c r="AO36" i="8"/>
  <c r="Q38" i="8"/>
  <c r="AQ38" i="8" s="1"/>
  <c r="AO38" i="8"/>
  <c r="P49" i="8"/>
  <c r="AP49" i="8" s="1"/>
  <c r="AO49" i="8"/>
  <c r="P51" i="8"/>
  <c r="AP51" i="8" s="1"/>
  <c r="AO51" i="8"/>
  <c r="P53" i="8"/>
  <c r="AP53" i="8" s="1"/>
  <c r="AO53" i="8"/>
  <c r="AO55" i="8"/>
  <c r="S55" i="8"/>
  <c r="AS55" i="8" s="1"/>
  <c r="AS24" i="8" s="1"/>
  <c r="V29" i="8"/>
  <c r="AV29" i="8" s="1"/>
  <c r="AT29" i="8"/>
  <c r="U29" i="8"/>
  <c r="AU29" i="8" s="1"/>
  <c r="V31" i="8"/>
  <c r="AV31" i="8" s="1"/>
  <c r="AG31" i="8" s="1"/>
  <c r="AT31" i="8"/>
  <c r="U31" i="8"/>
  <c r="AU31" i="8" s="1"/>
  <c r="U50" i="8"/>
  <c r="AU50" i="8" s="1"/>
  <c r="AT50" i="8"/>
  <c r="U52" i="8"/>
  <c r="AU52" i="8" s="1"/>
  <c r="AT52" i="8"/>
  <c r="V52" i="8"/>
  <c r="AV52" i="8" s="1"/>
  <c r="U54" i="8"/>
  <c r="AU54" i="8" s="1"/>
  <c r="AT54" i="8"/>
  <c r="V54" i="8"/>
  <c r="AV54" i="8" s="1"/>
  <c r="X58" i="8"/>
  <c r="AX58" i="8" s="1"/>
  <c r="AT58" i="8"/>
  <c r="AT56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9" i="8"/>
  <c r="AZ49" i="8" s="1"/>
  <c r="AY49" i="8"/>
  <c r="Z51" i="8"/>
  <c r="AZ51" i="8" s="1"/>
  <c r="AY51" i="8"/>
  <c r="Z53" i="8"/>
  <c r="AZ53" i="8" s="1"/>
  <c r="AY53" i="8"/>
  <c r="K29" i="8"/>
  <c r="AK29" i="8" s="1"/>
  <c r="L39" i="8"/>
  <c r="AL39" i="8" s="1"/>
  <c r="K52" i="8"/>
  <c r="AK52" i="8" s="1"/>
  <c r="N58" i="8"/>
  <c r="AN58" i="8" s="1"/>
  <c r="P36" i="8"/>
  <c r="AP36" i="8" s="1"/>
  <c r="Z36" i="8"/>
  <c r="R42" i="8"/>
  <c r="AR42" i="8" s="1"/>
  <c r="AR41" i="8" s="1"/>
  <c r="AB45" i="8"/>
  <c r="BB45" i="8" s="1"/>
  <c r="AA49" i="8"/>
  <c r="BA49" i="8" s="1"/>
  <c r="Q53" i="8"/>
  <c r="AQ53" i="8" s="1"/>
  <c r="AA53" i="8"/>
  <c r="BA53" i="8" s="1"/>
  <c r="AC55" i="8"/>
  <c r="E26" i="8"/>
  <c r="E36" i="8"/>
  <c r="E38" i="8"/>
  <c r="K38" i="8"/>
  <c r="AK38" i="8" s="1"/>
  <c r="AF38" i="8" s="1"/>
  <c r="E42" i="8"/>
  <c r="M42" i="8"/>
  <c r="AM42" i="8" s="1"/>
  <c r="E45" i="8"/>
  <c r="E49" i="8"/>
  <c r="L49" i="8"/>
  <c r="AL49" i="8" s="1"/>
  <c r="E51" i="8"/>
  <c r="L51" i="8"/>
  <c r="AL51" i="8" s="1"/>
  <c r="AG51" i="8" s="1"/>
  <c r="E53" i="8"/>
  <c r="L53" i="8"/>
  <c r="AL53" i="8" s="1"/>
  <c r="E55" i="8"/>
  <c r="N55" i="8"/>
  <c r="AN55" i="8" s="1"/>
  <c r="AN24" i="8" s="1"/>
  <c r="E50" i="8"/>
  <c r="Z50" i="8"/>
  <c r="AZ50" i="8" s="1"/>
  <c r="K30" i="8"/>
  <c r="AK30" i="8" s="1"/>
  <c r="L34" i="8"/>
  <c r="L33" i="8" s="1"/>
  <c r="L36" i="8"/>
  <c r="AL36" i="8" s="1"/>
  <c r="L38" i="8"/>
  <c r="K49" i="8"/>
  <c r="AK49" i="8" s="1"/>
  <c r="K51" i="8"/>
  <c r="AK51" i="8" s="1"/>
  <c r="K53" i="8"/>
  <c r="AK53" i="8" s="1"/>
  <c r="N57" i="8"/>
  <c r="AN57" i="8" s="1"/>
  <c r="P37" i="8"/>
  <c r="AP37" i="8" s="1"/>
  <c r="P39" i="8"/>
  <c r="AP39" i="8" s="1"/>
  <c r="Z37" i="8"/>
  <c r="AZ37" i="8" s="1"/>
  <c r="Z39" i="8"/>
  <c r="AZ39" i="8" s="1"/>
  <c r="Q50" i="8"/>
  <c r="AQ50" i="8" s="1"/>
  <c r="V49" i="8"/>
  <c r="AV49" i="8" s="1"/>
  <c r="AA50" i="8"/>
  <c r="BA50" i="8" s="1"/>
  <c r="Q52" i="8"/>
  <c r="AQ52" i="8" s="1"/>
  <c r="Q54" i="8"/>
  <c r="AQ54" i="8" s="1"/>
  <c r="AA52" i="8"/>
  <c r="BA52" i="8" s="1"/>
  <c r="AA54" i="8"/>
  <c r="BA54" i="8" s="1"/>
  <c r="X57" i="8"/>
  <c r="AX57" i="8" s="1"/>
  <c r="AC58" i="8"/>
  <c r="BC58" i="8" s="1"/>
  <c r="AY29" i="8"/>
  <c r="AO29" i="8"/>
  <c r="AT30" i="8"/>
  <c r="AO31" i="8"/>
  <c r="AY31" i="8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Y43" i="8"/>
  <c r="AJ45" i="8"/>
  <c r="AT45" i="8"/>
  <c r="AJ49" i="8"/>
  <c r="AT49" i="8"/>
  <c r="AO50" i="8"/>
  <c r="AY50" i="8"/>
  <c r="AJ51" i="8"/>
  <c r="AT51" i="8"/>
  <c r="AO52" i="8"/>
  <c r="AY52" i="8"/>
  <c r="AJ53" i="8"/>
  <c r="AT53" i="8"/>
  <c r="AO54" i="8"/>
  <c r="AY54" i="8"/>
  <c r="AJ59" i="8"/>
  <c r="AT55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AS32" i="8" s="1"/>
  <c r="AS21" i="8" s="1"/>
  <c r="BC35" i="8"/>
  <c r="AI51" i="8"/>
  <c r="AI34" i="8"/>
  <c r="BA29" i="8"/>
  <c r="AI31" i="8"/>
  <c r="AS28" i="8"/>
  <c r="AS27" i="8" s="1"/>
  <c r="AS20" i="8" s="1"/>
  <c r="BC41" i="8"/>
  <c r="AI48" i="8"/>
  <c r="AS47" i="8"/>
  <c r="AS23" i="8" s="1"/>
  <c r="AI23" i="8" s="1"/>
  <c r="AF57" i="8"/>
  <c r="AH57" i="8"/>
  <c r="AK56" i="8"/>
  <c r="AK25" i="8" s="1"/>
  <c r="AJ33" i="8"/>
  <c r="AN28" i="8"/>
  <c r="AN35" i="8"/>
  <c r="AL56" i="8"/>
  <c r="AL25" i="8" s="1"/>
  <c r="AX35" i="8"/>
  <c r="AI37" i="8"/>
  <c r="AI45" i="8"/>
  <c r="AX47" i="8"/>
  <c r="AX23" i="8" s="1"/>
  <c r="AI49" i="8"/>
  <c r="AI53" i="8"/>
  <c r="AV56" i="8"/>
  <c r="AV25" i="8" s="1"/>
  <c r="AG58" i="8"/>
  <c r="AF58" i="8"/>
  <c r="AF59" i="8"/>
  <c r="AH59" i="8"/>
  <c r="AX55" i="8"/>
  <c r="AK36" i="8"/>
  <c r="V33" i="8"/>
  <c r="AV34" i="8"/>
  <c r="AV33" i="8" s="1"/>
  <c r="AV36" i="8"/>
  <c r="AW42" i="8"/>
  <c r="BB43" i="8"/>
  <c r="AQ29" i="8"/>
  <c r="AL41" i="8"/>
  <c r="AX41" i="8"/>
  <c r="AZ41" i="8"/>
  <c r="AG43" i="8"/>
  <c r="AG57" i="8"/>
  <c r="AK50" i="8"/>
  <c r="AK54" i="8"/>
  <c r="AM45" i="8"/>
  <c r="AI29" i="8"/>
  <c r="AI30" i="8"/>
  <c r="AI42" i="8"/>
  <c r="AN41" i="8"/>
  <c r="AF43" i="8"/>
  <c r="AV41" i="8"/>
  <c r="AP56" i="8"/>
  <c r="AP25" i="8" s="1"/>
  <c r="AR56" i="8"/>
  <c r="AR25" i="8" s="1"/>
  <c r="AN47" i="8"/>
  <c r="AN23" i="8" s="1"/>
  <c r="AP41" i="8"/>
  <c r="I28" i="8"/>
  <c r="N27" i="8"/>
  <c r="N20" i="8" s="1"/>
  <c r="L56" i="8"/>
  <c r="L25" i="8" s="1"/>
  <c r="G25" i="8" s="1"/>
  <c r="H57" i="8"/>
  <c r="M56" i="8"/>
  <c r="M25" i="8" s="1"/>
  <c r="L41" i="8"/>
  <c r="G41" i="8" s="1"/>
  <c r="H24" i="8"/>
  <c r="I41" i="8"/>
  <c r="S32" i="8"/>
  <c r="S21" i="8" s="1"/>
  <c r="AG24" i="8"/>
  <c r="AF24" i="8"/>
  <c r="AH24" i="8"/>
  <c r="AI33" i="8"/>
  <c r="AI35" i="8"/>
  <c r="F41" i="8"/>
  <c r="AF25" i="8"/>
  <c r="E43" i="8"/>
  <c r="E54" i="8"/>
  <c r="E58" i="8"/>
  <c r="E39" i="8"/>
  <c r="E52" i="8"/>
  <c r="I35" i="8"/>
  <c r="G24" i="8"/>
  <c r="F24" i="8"/>
  <c r="AC32" i="8"/>
  <c r="AC21" i="8" s="1"/>
  <c r="I47" i="8"/>
  <c r="F56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7" i="7"/>
  <c r="AF47" i="7"/>
  <c r="AH47" i="7"/>
  <c r="M32" i="7"/>
  <c r="M21" i="7" s="1"/>
  <c r="M19" i="7" s="1"/>
  <c r="Q32" i="7"/>
  <c r="Q21" i="7" s="1"/>
  <c r="Q19" i="7" s="1"/>
  <c r="U32" i="7"/>
  <c r="U21" i="7" s="1"/>
  <c r="U19" i="7" s="1"/>
  <c r="Y32" i="7"/>
  <c r="Y21" i="7" s="1"/>
  <c r="Y19" i="7" s="1"/>
  <c r="AC32" i="7"/>
  <c r="AC21" i="7" s="1"/>
  <c r="AC19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7" i="7"/>
  <c r="AG47" i="7"/>
  <c r="AE56" i="7"/>
  <c r="AG56" i="7"/>
  <c r="AD56" i="7"/>
  <c r="AF56" i="7"/>
  <c r="AH56" i="7"/>
  <c r="AF32" i="7"/>
  <c r="K19" i="7"/>
  <c r="O19" i="7"/>
  <c r="S19" i="7"/>
  <c r="W19" i="7"/>
  <c r="L32" i="7"/>
  <c r="L21" i="7" s="1"/>
  <c r="L19" i="7" s="1"/>
  <c r="N32" i="7"/>
  <c r="N21" i="7" s="1"/>
  <c r="P32" i="7"/>
  <c r="P21" i="7" s="1"/>
  <c r="P19" i="7" s="1"/>
  <c r="R32" i="7"/>
  <c r="R21" i="7" s="1"/>
  <c r="R19" i="7" s="1"/>
  <c r="T32" i="7"/>
  <c r="T21" i="7" s="1"/>
  <c r="T19" i="7" s="1"/>
  <c r="V32" i="7"/>
  <c r="V21" i="7" s="1"/>
  <c r="V19" i="7" s="1"/>
  <c r="X32" i="7"/>
  <c r="X21" i="7" s="1"/>
  <c r="X19" i="7" s="1"/>
  <c r="Z32" i="7"/>
  <c r="Z21" i="7" s="1"/>
  <c r="Z19" i="7" s="1"/>
  <c r="AB32" i="7"/>
  <c r="AB21" i="7" s="1"/>
  <c r="AB19" i="7" s="1"/>
  <c r="N19" i="7"/>
  <c r="E56" i="7"/>
  <c r="J32" i="7"/>
  <c r="J21" i="7" s="1"/>
  <c r="J19" i="7" s="1"/>
  <c r="R41" i="8" l="1"/>
  <c r="M50" i="8"/>
  <c r="AM50" i="8" s="1"/>
  <c r="AB53" i="8"/>
  <c r="BB53" i="8" s="1"/>
  <c r="Q33" i="8"/>
  <c r="G33" i="8" s="1"/>
  <c r="S24" i="8"/>
  <c r="R31" i="8"/>
  <c r="AR31" i="8" s="1"/>
  <c r="R49" i="8"/>
  <c r="AR49" i="8" s="1"/>
  <c r="G31" i="8"/>
  <c r="F54" i="8"/>
  <c r="AE58" i="8"/>
  <c r="M54" i="8"/>
  <c r="AM54" i="8" s="1"/>
  <c r="W51" i="8"/>
  <c r="AW51" i="8" s="1"/>
  <c r="AF54" i="8"/>
  <c r="AG39" i="8"/>
  <c r="W30" i="8"/>
  <c r="AW30" i="8" s="1"/>
  <c r="F53" i="8"/>
  <c r="R37" i="8"/>
  <c r="AR37" i="8" s="1"/>
  <c r="AU36" i="8"/>
  <c r="AU35" i="8" s="1"/>
  <c r="AU32" i="8" s="1"/>
  <c r="AU21" i="8" s="1"/>
  <c r="H45" i="8"/>
  <c r="AE38" i="8"/>
  <c r="AG54" i="8"/>
  <c r="AO35" i="8"/>
  <c r="AO56" i="8"/>
  <c r="AO25" i="8" s="1"/>
  <c r="AA35" i="8"/>
  <c r="AA32" i="8" s="1"/>
  <c r="AA21" i="8" s="1"/>
  <c r="M29" i="8"/>
  <c r="AM29" i="8" s="1"/>
  <c r="W31" i="8"/>
  <c r="AW31" i="8" s="1"/>
  <c r="AF50" i="8"/>
  <c r="AV28" i="8"/>
  <c r="AV27" i="8" s="1"/>
  <c r="AV20" i="8" s="1"/>
  <c r="AE50" i="8"/>
  <c r="N56" i="8"/>
  <c r="N25" i="8" s="1"/>
  <c r="W54" i="8"/>
  <c r="AW54" i="8" s="1"/>
  <c r="U33" i="8"/>
  <c r="AB36" i="8"/>
  <c r="BB36" i="8" s="1"/>
  <c r="W53" i="8"/>
  <c r="AW53" i="8" s="1"/>
  <c r="AB38" i="8"/>
  <c r="BB38" i="8" s="1"/>
  <c r="W34" i="8"/>
  <c r="W33" i="8" s="1"/>
  <c r="AF39" i="8"/>
  <c r="AE57" i="8"/>
  <c r="AB54" i="8"/>
  <c r="BB54" i="8" s="1"/>
  <c r="W39" i="8"/>
  <c r="AW39" i="8" s="1"/>
  <c r="BC56" i="8"/>
  <c r="BC25" i="8" s="1"/>
  <c r="AL28" i="8"/>
  <c r="AL27" i="8" s="1"/>
  <c r="AL20" i="8" s="1"/>
  <c r="M52" i="8"/>
  <c r="AM52" i="8" s="1"/>
  <c r="AB51" i="8"/>
  <c r="BB51" i="8" s="1"/>
  <c r="Q28" i="8"/>
  <c r="Q27" i="8" s="1"/>
  <c r="Q20" i="8" s="1"/>
  <c r="AG30" i="8"/>
  <c r="M30" i="8"/>
  <c r="AM30" i="8" s="1"/>
  <c r="AB49" i="8"/>
  <c r="BB49" i="8" s="1"/>
  <c r="L28" i="8"/>
  <c r="L27" i="8" s="1"/>
  <c r="L20" i="8" s="1"/>
  <c r="W38" i="8"/>
  <c r="AW38" i="8" s="1"/>
  <c r="AB29" i="8"/>
  <c r="BB29" i="8" s="1"/>
  <c r="R30" i="8"/>
  <c r="AR30" i="8" s="1"/>
  <c r="BA35" i="8"/>
  <c r="AX56" i="8"/>
  <c r="AX25" i="8" s="1"/>
  <c r="AN56" i="8"/>
  <c r="AN25" i="8" s="1"/>
  <c r="G38" i="8"/>
  <c r="AG53" i="8"/>
  <c r="AZ28" i="8"/>
  <c r="AZ27" i="8" s="1"/>
  <c r="AZ20" i="8" s="1"/>
  <c r="AU28" i="8"/>
  <c r="AU27" i="8" s="1"/>
  <c r="AU20" i="8" s="1"/>
  <c r="AF31" i="8"/>
  <c r="AI59" i="8"/>
  <c r="AJ41" i="8"/>
  <c r="AY28" i="8"/>
  <c r="AY27" i="8" s="1"/>
  <c r="AY20" i="8" s="1"/>
  <c r="AF29" i="8"/>
  <c r="G49" i="8"/>
  <c r="AP35" i="8"/>
  <c r="AL38" i="8"/>
  <c r="AG38" i="8" s="1"/>
  <c r="AB41" i="8"/>
  <c r="W41" i="8"/>
  <c r="V35" i="8"/>
  <c r="AE33" i="8"/>
  <c r="AF51" i="8"/>
  <c r="AE30" i="8"/>
  <c r="M38" i="8"/>
  <c r="AM38" i="8" s="1"/>
  <c r="G37" i="8"/>
  <c r="H43" i="8"/>
  <c r="R53" i="8"/>
  <c r="AR53" i="8" s="1"/>
  <c r="W50" i="8"/>
  <c r="AW50" i="8" s="1"/>
  <c r="G52" i="8"/>
  <c r="AB39" i="8"/>
  <c r="BB39" i="8" s="1"/>
  <c r="R39" i="8"/>
  <c r="AR39" i="8" s="1"/>
  <c r="AB31" i="8"/>
  <c r="BB31" i="8" s="1"/>
  <c r="R29" i="8"/>
  <c r="AR29" i="8" s="1"/>
  <c r="AZ36" i="8"/>
  <c r="BA34" i="8"/>
  <c r="BA33" i="8" s="1"/>
  <c r="V32" i="8"/>
  <c r="V21" i="8" s="1"/>
  <c r="V28" i="8"/>
  <c r="V27" i="8" s="1"/>
  <c r="V20" i="8" s="1"/>
  <c r="K35" i="8"/>
  <c r="K32" i="8" s="1"/>
  <c r="K21" i="8" s="1"/>
  <c r="AK34" i="8"/>
  <c r="AT41" i="8"/>
  <c r="AT35" i="8"/>
  <c r="AG50" i="8"/>
  <c r="AF49" i="8"/>
  <c r="AI58" i="8"/>
  <c r="AQ35" i="8"/>
  <c r="AQ32" i="8" s="1"/>
  <c r="AQ21" i="8" s="1"/>
  <c r="AE54" i="8"/>
  <c r="AE52" i="8"/>
  <c r="AE29" i="8"/>
  <c r="AY56" i="8"/>
  <c r="AY25" i="8" s="1"/>
  <c r="AS56" i="8"/>
  <c r="AS25" i="8" s="1"/>
  <c r="H42" i="8"/>
  <c r="M36" i="8"/>
  <c r="AM36" i="8" s="1"/>
  <c r="G29" i="8"/>
  <c r="R38" i="8"/>
  <c r="AR38" i="8" s="1"/>
  <c r="G50" i="8"/>
  <c r="R51" i="8"/>
  <c r="AR51" i="8" s="1"/>
  <c r="X56" i="8"/>
  <c r="X25" i="8" s="1"/>
  <c r="X19" i="8" s="1"/>
  <c r="R54" i="8"/>
  <c r="AR54" i="8" s="1"/>
  <c r="R50" i="8"/>
  <c r="AR50" i="8" s="1"/>
  <c r="G54" i="8"/>
  <c r="F37" i="8"/>
  <c r="AB37" i="8"/>
  <c r="BB37" i="8" s="1"/>
  <c r="F38" i="8"/>
  <c r="AB34" i="8"/>
  <c r="AB33" i="8" s="1"/>
  <c r="AB30" i="8"/>
  <c r="BB30" i="8" s="1"/>
  <c r="W29" i="8"/>
  <c r="AW29" i="8" s="1"/>
  <c r="G36" i="8"/>
  <c r="AF52" i="8"/>
  <c r="AW41" i="8"/>
  <c r="Q35" i="8"/>
  <c r="AJ28" i="8"/>
  <c r="AJ27" i="8" s="1"/>
  <c r="AE34" i="8"/>
  <c r="F31" i="8"/>
  <c r="AC56" i="8"/>
  <c r="AC25" i="8" s="1"/>
  <c r="AE59" i="8"/>
  <c r="AE53" i="8"/>
  <c r="AE51" i="8"/>
  <c r="AE49" i="8"/>
  <c r="AE45" i="8"/>
  <c r="AO41" i="8"/>
  <c r="AE42" i="8"/>
  <c r="AE36" i="8"/>
  <c r="AG52" i="8"/>
  <c r="AA28" i="8"/>
  <c r="AA27" i="8" s="1"/>
  <c r="AA20" i="8" s="1"/>
  <c r="AG49" i="8"/>
  <c r="AF37" i="8"/>
  <c r="AI57" i="8"/>
  <c r="N24" i="8"/>
  <c r="I55" i="8"/>
  <c r="AY35" i="8"/>
  <c r="AE55" i="8"/>
  <c r="AO24" i="8"/>
  <c r="AE24" i="8" s="1"/>
  <c r="AP34" i="8"/>
  <c r="AP33" i="8" s="1"/>
  <c r="P33" i="8"/>
  <c r="G30" i="8"/>
  <c r="M41" i="8"/>
  <c r="M53" i="8"/>
  <c r="AM53" i="8" s="1"/>
  <c r="M51" i="8"/>
  <c r="AM51" i="8" s="1"/>
  <c r="M49" i="8"/>
  <c r="AM49" i="8" s="1"/>
  <c r="M39" i="8"/>
  <c r="AM39" i="8" s="1"/>
  <c r="M37" i="8"/>
  <c r="AM37" i="8" s="1"/>
  <c r="M34" i="8"/>
  <c r="AM34" i="8" s="1"/>
  <c r="M31" i="8"/>
  <c r="AM31" i="8" s="1"/>
  <c r="G34" i="8"/>
  <c r="F30" i="8"/>
  <c r="G39" i="8"/>
  <c r="P35" i="8"/>
  <c r="R36" i="8"/>
  <c r="AR36" i="8" s="1"/>
  <c r="F51" i="8"/>
  <c r="I58" i="8"/>
  <c r="AB52" i="8"/>
  <c r="BB52" i="8" s="1"/>
  <c r="W52" i="8"/>
  <c r="AW52" i="8" s="1"/>
  <c r="R52" i="8"/>
  <c r="AR52" i="8" s="1"/>
  <c r="AB50" i="8"/>
  <c r="BB50" i="8" s="1"/>
  <c r="W49" i="8"/>
  <c r="AW49" i="8" s="1"/>
  <c r="Z28" i="8"/>
  <c r="Z27" i="8" s="1"/>
  <c r="Z20" i="8" s="1"/>
  <c r="I59" i="8"/>
  <c r="G53" i="8"/>
  <c r="G51" i="8"/>
  <c r="F39" i="8"/>
  <c r="K28" i="8"/>
  <c r="K27" i="8" s="1"/>
  <c r="F29" i="8"/>
  <c r="S56" i="8"/>
  <c r="S25" i="8" s="1"/>
  <c r="W37" i="8"/>
  <c r="AW37" i="8" s="1"/>
  <c r="F36" i="8"/>
  <c r="AZ35" i="8"/>
  <c r="AZ32" i="8" s="1"/>
  <c r="AZ21" i="8" s="1"/>
  <c r="AL34" i="8"/>
  <c r="AL33" i="8" s="1"/>
  <c r="U35" i="8"/>
  <c r="F52" i="8"/>
  <c r="F50" i="8"/>
  <c r="F49" i="8"/>
  <c r="BB41" i="8"/>
  <c r="AV35" i="8"/>
  <c r="AV32" i="8" s="1"/>
  <c r="AV21" i="8" s="1"/>
  <c r="AK35" i="8"/>
  <c r="AJ35" i="8"/>
  <c r="AJ56" i="8"/>
  <c r="AJ25" i="8" s="1"/>
  <c r="I57" i="8"/>
  <c r="BA28" i="8"/>
  <c r="BA27" i="8" s="1"/>
  <c r="BA20" i="8" s="1"/>
  <c r="U28" i="8"/>
  <c r="U27" i="8" s="1"/>
  <c r="U20" i="8" s="1"/>
  <c r="Z33" i="8"/>
  <c r="AO28" i="8"/>
  <c r="AO27" i="8" s="1"/>
  <c r="AO20" i="8" s="1"/>
  <c r="AF53" i="8"/>
  <c r="L35" i="8"/>
  <c r="L32" i="8" s="1"/>
  <c r="BC55" i="8"/>
  <c r="BC24" i="8" s="1"/>
  <c r="AC24" i="8"/>
  <c r="Z35" i="8"/>
  <c r="AT28" i="8"/>
  <c r="AT27" i="8" s="1"/>
  <c r="AT20" i="8" s="1"/>
  <c r="AP30" i="8"/>
  <c r="P28" i="8"/>
  <c r="P27" i="8" s="1"/>
  <c r="P20" i="8" s="1"/>
  <c r="AE31" i="8"/>
  <c r="AG37" i="8"/>
  <c r="AY41" i="8"/>
  <c r="AE43" i="8"/>
  <c r="AE39" i="8"/>
  <c r="AE37" i="8"/>
  <c r="F34" i="8"/>
  <c r="AN32" i="8"/>
  <c r="AN21" i="8" s="1"/>
  <c r="AG41" i="8"/>
  <c r="AF41" i="8"/>
  <c r="AX32" i="8"/>
  <c r="AX21" i="8" s="1"/>
  <c r="AG25" i="8"/>
  <c r="BC32" i="8"/>
  <c r="BC21" i="8" s="1"/>
  <c r="AG29" i="8"/>
  <c r="AQ28" i="8"/>
  <c r="AX24" i="8"/>
  <c r="AI28" i="8"/>
  <c r="AN27" i="8"/>
  <c r="AG56" i="8"/>
  <c r="AI41" i="8"/>
  <c r="AK28" i="8"/>
  <c r="AW36" i="8"/>
  <c r="R33" i="8"/>
  <c r="AR34" i="8"/>
  <c r="AR33" i="8" s="1"/>
  <c r="AG36" i="8"/>
  <c r="AH45" i="8"/>
  <c r="AM41" i="8"/>
  <c r="AF56" i="8"/>
  <c r="AH43" i="8"/>
  <c r="AH42" i="8"/>
  <c r="AH56" i="8"/>
  <c r="AH25" i="8"/>
  <c r="AI47" i="8"/>
  <c r="I20" i="8"/>
  <c r="I27" i="8"/>
  <c r="H56" i="8"/>
  <c r="G56" i="8"/>
  <c r="H25" i="8"/>
  <c r="N21" i="8"/>
  <c r="I21" i="8" s="1"/>
  <c r="I32" i="8"/>
  <c r="BC56" i="7"/>
  <c r="E19" i="7"/>
  <c r="BA32" i="8" l="1"/>
  <c r="BA21" i="8" s="1"/>
  <c r="Q32" i="8"/>
  <c r="Q21" i="8" s="1"/>
  <c r="S19" i="8"/>
  <c r="BC19" i="7"/>
  <c r="AI21" i="8"/>
  <c r="AI32" i="8"/>
  <c r="AR28" i="8"/>
  <c r="AR27" i="8" s="1"/>
  <c r="AR20" i="8" s="1"/>
  <c r="H49" i="8"/>
  <c r="AL35" i="8"/>
  <c r="AG35" i="8" s="1"/>
  <c r="AO32" i="8"/>
  <c r="AO21" i="8" s="1"/>
  <c r="AW28" i="8"/>
  <c r="AW27" i="8" s="1"/>
  <c r="AW20" i="8" s="1"/>
  <c r="AF36" i="8"/>
  <c r="AH31" i="8"/>
  <c r="BB34" i="8"/>
  <c r="BB33" i="8" s="1"/>
  <c r="AJ32" i="8"/>
  <c r="AJ21" i="8" s="1"/>
  <c r="BB35" i="8"/>
  <c r="AI55" i="8"/>
  <c r="AC19" i="8"/>
  <c r="AH37" i="8"/>
  <c r="AP32" i="8"/>
  <c r="AP21" i="8" s="1"/>
  <c r="BB28" i="8"/>
  <c r="BB27" i="8" s="1"/>
  <c r="BB20" i="8" s="1"/>
  <c r="AT32" i="8"/>
  <c r="AT21" i="8" s="1"/>
  <c r="AH49" i="8"/>
  <c r="AW34" i="8"/>
  <c r="AW33" i="8" s="1"/>
  <c r="AI56" i="8"/>
  <c r="U32" i="8"/>
  <c r="U21" i="8" s="1"/>
  <c r="AG34" i="8"/>
  <c r="W35" i="8"/>
  <c r="W32" i="8" s="1"/>
  <c r="W21" i="8" s="1"/>
  <c r="F33" i="8"/>
  <c r="AI25" i="8"/>
  <c r="H41" i="8"/>
  <c r="AH54" i="8"/>
  <c r="AE25" i="8"/>
  <c r="AB35" i="8"/>
  <c r="AB32" i="8" s="1"/>
  <c r="AB21" i="8" s="1"/>
  <c r="H38" i="8"/>
  <c r="H54" i="8"/>
  <c r="AS19" i="8"/>
  <c r="AR35" i="8"/>
  <c r="AR32" i="8" s="1"/>
  <c r="AR21" i="8" s="1"/>
  <c r="AH39" i="8"/>
  <c r="G20" i="8"/>
  <c r="AH38" i="8"/>
  <c r="W28" i="8"/>
  <c r="W27" i="8" s="1"/>
  <c r="W20" i="8" s="1"/>
  <c r="AH41" i="8"/>
  <c r="H29" i="8"/>
  <c r="AH51" i="8"/>
  <c r="AF34" i="8"/>
  <c r="AH53" i="8"/>
  <c r="R28" i="8"/>
  <c r="R27" i="8" s="1"/>
  <c r="R20" i="8" s="1"/>
  <c r="H39" i="8"/>
  <c r="AH29" i="8"/>
  <c r="AH50" i="8"/>
  <c r="AK33" i="8"/>
  <c r="AK32" i="8" s="1"/>
  <c r="H51" i="8"/>
  <c r="H53" i="8"/>
  <c r="I56" i="8"/>
  <c r="AH30" i="8"/>
  <c r="AH52" i="8"/>
  <c r="M33" i="8"/>
  <c r="H33" i="8" s="1"/>
  <c r="AE28" i="8"/>
  <c r="F35" i="8"/>
  <c r="G35" i="8"/>
  <c r="F28" i="8"/>
  <c r="L21" i="8"/>
  <c r="G32" i="8"/>
  <c r="I24" i="8"/>
  <c r="G28" i="8"/>
  <c r="H36" i="8"/>
  <c r="R35" i="8"/>
  <c r="R32" i="8" s="1"/>
  <c r="R21" i="8" s="1"/>
  <c r="AB28" i="8"/>
  <c r="AB27" i="8" s="1"/>
  <c r="AB20" i="8" s="1"/>
  <c r="H37" i="8"/>
  <c r="H34" i="8"/>
  <c r="G27" i="8"/>
  <c r="H30" i="8"/>
  <c r="H50" i="8"/>
  <c r="AW35" i="8"/>
  <c r="AE41" i="8"/>
  <c r="AF35" i="8"/>
  <c r="I25" i="8"/>
  <c r="P32" i="8"/>
  <c r="P21" i="8" s="1"/>
  <c r="AP28" i="8"/>
  <c r="AP27" i="8" s="1"/>
  <c r="AP20" i="8" s="1"/>
  <c r="AF30" i="8"/>
  <c r="Z32" i="8"/>
  <c r="Z21" i="8" s="1"/>
  <c r="K20" i="8"/>
  <c r="F20" i="8" s="1"/>
  <c r="F27" i="8"/>
  <c r="AY32" i="8"/>
  <c r="AY21" i="8" s="1"/>
  <c r="M28" i="8"/>
  <c r="M35" i="8"/>
  <c r="H31" i="8"/>
  <c r="H52" i="8"/>
  <c r="AI24" i="8"/>
  <c r="BC19" i="8"/>
  <c r="AE56" i="8"/>
  <c r="AE35" i="8"/>
  <c r="AM28" i="8"/>
  <c r="AJ20" i="8"/>
  <c r="AE27" i="8"/>
  <c r="AK27" i="8"/>
  <c r="AM35" i="8"/>
  <c r="AN20" i="8"/>
  <c r="AI27" i="8"/>
  <c r="AQ27" i="8"/>
  <c r="AG28" i="8"/>
  <c r="AX19" i="8"/>
  <c r="AG33" i="8"/>
  <c r="AH36" i="8"/>
  <c r="BB32" i="8"/>
  <c r="BB21" i="8" s="1"/>
  <c r="AM33" i="8"/>
  <c r="N19" i="8"/>
  <c r="G21" i="8" l="1"/>
  <c r="AH34" i="8"/>
  <c r="AW32" i="8"/>
  <c r="AW21" i="8" s="1"/>
  <c r="AL32" i="8"/>
  <c r="AG32" i="8" s="1"/>
  <c r="I19" i="8"/>
  <c r="AF33" i="8"/>
  <c r="H35" i="8"/>
  <c r="AH28" i="8"/>
  <c r="AH35" i="8"/>
  <c r="H28" i="8"/>
  <c r="M32" i="8"/>
  <c r="H32" i="8" s="1"/>
  <c r="AF28" i="8"/>
  <c r="M27" i="8"/>
  <c r="H27" i="8" s="1"/>
  <c r="AM27" i="8"/>
  <c r="AM20" i="8" s="1"/>
  <c r="AH20" i="8" s="1"/>
  <c r="AE32" i="8"/>
  <c r="F21" i="8"/>
  <c r="F32" i="8"/>
  <c r="AE21" i="8"/>
  <c r="AQ20" i="8"/>
  <c r="AG27" i="8"/>
  <c r="AI20" i="8"/>
  <c r="AN19" i="8"/>
  <c r="AI19" i="8" s="1"/>
  <c r="AK20" i="8"/>
  <c r="AF20" i="8" s="1"/>
  <c r="AF27" i="8"/>
  <c r="AE20" i="8"/>
  <c r="AL21" i="8"/>
  <c r="AM32" i="8"/>
  <c r="AH33" i="8"/>
  <c r="AK21" i="8"/>
  <c r="AF32" i="8"/>
  <c r="M20" i="8" l="1"/>
  <c r="M21" i="8"/>
  <c r="H21" i="8" s="1"/>
  <c r="AH27" i="8"/>
  <c r="AG20" i="8"/>
  <c r="AF21" i="8"/>
  <c r="AM21" i="8"/>
  <c r="AH32" i="8"/>
  <c r="AG21" i="8"/>
  <c r="H20" i="8"/>
  <c r="AH21" i="8" l="1"/>
  <c r="E47" i="7" l="1"/>
  <c r="E27" i="7"/>
  <c r="E26" i="7"/>
  <c r="I59" i="7"/>
  <c r="H59" i="7"/>
  <c r="G59" i="7"/>
  <c r="F59" i="7"/>
  <c r="E59" i="7"/>
  <c r="I58" i="7"/>
  <c r="H58" i="7"/>
  <c r="G58" i="7"/>
  <c r="F58" i="7"/>
  <c r="E58" i="7"/>
  <c r="I57" i="7"/>
  <c r="H57" i="7"/>
  <c r="G57" i="7"/>
  <c r="F57" i="7"/>
  <c r="E57" i="7"/>
  <c r="I56" i="7"/>
  <c r="H56" i="7"/>
  <c r="G56" i="7"/>
  <c r="F56" i="7"/>
  <c r="I55" i="7"/>
  <c r="H55" i="7"/>
  <c r="G55" i="7"/>
  <c r="F55" i="7"/>
  <c r="E55" i="7"/>
  <c r="I54" i="7"/>
  <c r="H54" i="7"/>
  <c r="G54" i="7"/>
  <c r="F54" i="7"/>
  <c r="E54" i="7"/>
  <c r="I53" i="7"/>
  <c r="H53" i="7"/>
  <c r="G53" i="7"/>
  <c r="F53" i="7"/>
  <c r="E53" i="7"/>
  <c r="I52" i="7"/>
  <c r="H52" i="7"/>
  <c r="G52" i="7"/>
  <c r="F52" i="7"/>
  <c r="E52" i="7"/>
  <c r="I51" i="7"/>
  <c r="H51" i="7"/>
  <c r="G51" i="7"/>
  <c r="F51" i="7"/>
  <c r="E51" i="7"/>
  <c r="I50" i="7"/>
  <c r="H50" i="7"/>
  <c r="G50" i="7"/>
  <c r="F50" i="7"/>
  <c r="E50" i="7"/>
  <c r="I49" i="7"/>
  <c r="H49" i="7"/>
  <c r="G49" i="7"/>
  <c r="F49" i="7"/>
  <c r="E49" i="7"/>
  <c r="I48" i="7"/>
  <c r="H48" i="7"/>
  <c r="G48" i="7"/>
  <c r="F48" i="7"/>
  <c r="E48" i="7"/>
  <c r="I47" i="7"/>
  <c r="H47" i="7"/>
  <c r="G47" i="7"/>
  <c r="F47" i="7"/>
  <c r="I45" i="7"/>
  <c r="H45" i="7"/>
  <c r="G45" i="7"/>
  <c r="F45" i="7"/>
  <c r="E45" i="7"/>
  <c r="I43" i="7"/>
  <c r="H43" i="7"/>
  <c r="G43" i="7"/>
  <c r="F43" i="7"/>
  <c r="E43" i="7"/>
  <c r="I42" i="7"/>
  <c r="H42" i="7"/>
  <c r="G42" i="7"/>
  <c r="F42" i="7"/>
  <c r="E42" i="7"/>
  <c r="I41" i="7"/>
  <c r="H41" i="7"/>
  <c r="G41" i="7"/>
  <c r="F41" i="7"/>
  <c r="E41" i="7"/>
  <c r="I39" i="7"/>
  <c r="H39" i="7"/>
  <c r="G39" i="7"/>
  <c r="F39" i="7"/>
  <c r="E39" i="7"/>
  <c r="I38" i="7"/>
  <c r="H38" i="7"/>
  <c r="G38" i="7"/>
  <c r="F38" i="7"/>
  <c r="E38" i="7"/>
  <c r="I37" i="7"/>
  <c r="H37" i="7"/>
  <c r="G37" i="7"/>
  <c r="F37" i="7"/>
  <c r="E37" i="7"/>
  <c r="I36" i="7"/>
  <c r="H36" i="7"/>
  <c r="G36" i="7"/>
  <c r="F36" i="7"/>
  <c r="E36" i="7"/>
  <c r="I35" i="7"/>
  <c r="H35" i="7"/>
  <c r="G35" i="7"/>
  <c r="F35" i="7"/>
  <c r="E35" i="7"/>
  <c r="I34" i="7"/>
  <c r="H34" i="7"/>
  <c r="G34" i="7"/>
  <c r="F34" i="7"/>
  <c r="E34" i="7"/>
  <c r="I33" i="7"/>
  <c r="H33" i="7"/>
  <c r="G33" i="7"/>
  <c r="F33" i="7"/>
  <c r="E33" i="7"/>
  <c r="I32" i="7"/>
  <c r="H32" i="7"/>
  <c r="G32" i="7"/>
  <c r="F32" i="7"/>
  <c r="E32" i="7"/>
  <c r="I31" i="7"/>
  <c r="H31" i="7"/>
  <c r="G31" i="7"/>
  <c r="F31" i="7"/>
  <c r="E31" i="7"/>
  <c r="I30" i="7"/>
  <c r="H30" i="7"/>
  <c r="G30" i="7"/>
  <c r="F30" i="7"/>
  <c r="E30" i="7"/>
  <c r="I29" i="7"/>
  <c r="H29" i="7"/>
  <c r="G29" i="7"/>
  <c r="F29" i="7"/>
  <c r="E29" i="7"/>
  <c r="I28" i="7"/>
  <c r="H28" i="7"/>
  <c r="G28" i="7"/>
  <c r="F28" i="7"/>
  <c r="E28" i="7"/>
  <c r="I27" i="7"/>
  <c r="H27" i="7"/>
  <c r="G27" i="7"/>
  <c r="F27" i="7"/>
  <c r="I26" i="7"/>
  <c r="H26" i="7"/>
  <c r="G26" i="7"/>
  <c r="F26" i="7"/>
  <c r="I25" i="7"/>
  <c r="H25" i="7"/>
  <c r="G25" i="7"/>
  <c r="F25" i="7"/>
  <c r="E25" i="7"/>
  <c r="I24" i="7"/>
  <c r="H24" i="7"/>
  <c r="G24" i="7"/>
  <c r="F24" i="7"/>
  <c r="E24" i="7"/>
  <c r="I23" i="7"/>
  <c r="H23" i="7"/>
  <c r="G23" i="7"/>
  <c r="F23" i="7"/>
  <c r="E23" i="7"/>
  <c r="I21" i="7"/>
  <c r="H21" i="7"/>
  <c r="G21" i="7"/>
  <c r="F21" i="7"/>
  <c r="E21" i="7"/>
  <c r="I20" i="7"/>
  <c r="H20" i="7"/>
  <c r="G20" i="7"/>
  <c r="F20" i="7"/>
  <c r="E20" i="7"/>
  <c r="I19" i="7"/>
  <c r="H19" i="7"/>
  <c r="G19" i="7"/>
  <c r="F19" i="7"/>
  <c r="BT27" i="6"/>
  <c r="BT20" i="6" s="1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6" i="6"/>
  <c r="BV25" i="6" s="1"/>
  <c r="BU56" i="6"/>
  <c r="BT56" i="6"/>
  <c r="BT25" i="6" s="1"/>
  <c r="BS56" i="6"/>
  <c r="BS25" i="6" s="1"/>
  <c r="BR56" i="6"/>
  <c r="BR25" i="6" s="1"/>
  <c r="BQ56" i="6"/>
  <c r="BQ25" i="6" s="1"/>
  <c r="BP56" i="6"/>
  <c r="BO56" i="6"/>
  <c r="BO25" i="6" s="1"/>
  <c r="BN56" i="6"/>
  <c r="BN25" i="6" s="1"/>
  <c r="BM56" i="6"/>
  <c r="BM25" i="6" s="1"/>
  <c r="BL56" i="6"/>
  <c r="BK56" i="6"/>
  <c r="BJ56" i="6"/>
  <c r="BJ25" i="6" s="1"/>
  <c r="BI56" i="6"/>
  <c r="BI25" i="6" s="1"/>
  <c r="BH56" i="6"/>
  <c r="BH25" i="6" s="1"/>
  <c r="BG56" i="6"/>
  <c r="BG25" i="6" s="1"/>
  <c r="BF56" i="6"/>
  <c r="BF25" i="6" s="1"/>
  <c r="BE56" i="6"/>
  <c r="BE25" i="6" s="1"/>
  <c r="BD56" i="6"/>
  <c r="BD25" i="6" s="1"/>
  <c r="BC56" i="6"/>
  <c r="BC25" i="6" s="1"/>
  <c r="BB56" i="6"/>
  <c r="BB25" i="6" s="1"/>
  <c r="BA56" i="6"/>
  <c r="BA25" i="6" s="1"/>
  <c r="AZ56" i="6"/>
  <c r="AY56" i="6"/>
  <c r="AY25" i="6" s="1"/>
  <c r="AX56" i="6"/>
  <c r="AX25" i="6" s="1"/>
  <c r="AW56" i="6"/>
  <c r="AW25" i="6" s="1"/>
  <c r="AV56" i="6"/>
  <c r="AV25" i="6" s="1"/>
  <c r="AU56" i="6"/>
  <c r="AU25" i="6" s="1"/>
  <c r="AM56" i="6"/>
  <c r="AM25" i="6" s="1"/>
  <c r="AL56" i="6"/>
  <c r="AL25" i="6" s="1"/>
  <c r="AK56" i="6"/>
  <c r="AK25" i="6" s="1"/>
  <c r="AJ56" i="6"/>
  <c r="AJ25" i="6" s="1"/>
  <c r="AI56" i="6"/>
  <c r="AH56" i="6"/>
  <c r="AH25" i="6" s="1"/>
  <c r="AG56" i="6"/>
  <c r="AG25" i="6" s="1"/>
  <c r="AF56" i="6"/>
  <c r="AF25" i="6" s="1"/>
  <c r="AE56" i="6"/>
  <c r="AE25" i="6" s="1"/>
  <c r="AD56" i="6"/>
  <c r="AD25" i="6" s="1"/>
  <c r="AC56" i="6"/>
  <c r="AC25" i="6" s="1"/>
  <c r="AB56" i="6"/>
  <c r="AB25" i="6" s="1"/>
  <c r="AA56" i="6"/>
  <c r="Z56" i="6"/>
  <c r="Z25" i="6" s="1"/>
  <c r="Y56" i="6"/>
  <c r="Y25" i="6" s="1"/>
  <c r="X56" i="6"/>
  <c r="X25" i="6" s="1"/>
  <c r="W56" i="6"/>
  <c r="W25" i="6" s="1"/>
  <c r="V56" i="6"/>
  <c r="U56" i="6"/>
  <c r="U25" i="6" s="1"/>
  <c r="T56" i="6"/>
  <c r="T25" i="6" s="1"/>
  <c r="S56" i="6"/>
  <c r="R56" i="6"/>
  <c r="Q56" i="6"/>
  <c r="P56" i="6"/>
  <c r="P25" i="6" s="1"/>
  <c r="O56" i="6"/>
  <c r="O25" i="6" s="1"/>
  <c r="N56" i="6"/>
  <c r="M56" i="6"/>
  <c r="M25" i="6" s="1"/>
  <c r="L56" i="6"/>
  <c r="L25" i="6" s="1"/>
  <c r="BR54" i="6"/>
  <c r="BK54" i="6"/>
  <c r="BD54" i="6"/>
  <c r="AW54" i="6"/>
  <c r="BR53" i="6"/>
  <c r="BR47" i="6" s="1"/>
  <c r="BR23" i="6" s="1"/>
  <c r="BK53" i="6"/>
  <c r="BK47" i="6" s="1"/>
  <c r="BK23" i="6" s="1"/>
  <c r="BD53" i="6"/>
  <c r="BD47" i="6" s="1"/>
  <c r="BD23" i="6" s="1"/>
  <c r="AW53" i="6"/>
  <c r="AW47" i="6" s="1"/>
  <c r="AW23" i="6" s="1"/>
  <c r="BT52" i="6"/>
  <c r="BM52" i="6"/>
  <c r="BF52" i="6"/>
  <c r="AY52" i="6"/>
  <c r="BT51" i="6"/>
  <c r="BT47" i="6" s="1"/>
  <c r="BT23" i="6" s="1"/>
  <c r="BM51" i="6"/>
  <c r="BM47" i="6" s="1"/>
  <c r="BM23" i="6" s="1"/>
  <c r="BF51" i="6"/>
  <c r="BF47" i="6" s="1"/>
  <c r="BF23" i="6" s="1"/>
  <c r="AY51" i="6"/>
  <c r="AY47" i="6" s="1"/>
  <c r="AY23" i="6" s="1"/>
  <c r="AI54" i="6"/>
  <c r="AI53" i="6"/>
  <c r="AK52" i="6"/>
  <c r="AK51" i="6"/>
  <c r="AB54" i="6"/>
  <c r="AB53" i="6"/>
  <c r="AD52" i="6"/>
  <c r="AD51" i="6"/>
  <c r="U54" i="6"/>
  <c r="U53" i="6"/>
  <c r="W52" i="6"/>
  <c r="W51" i="6"/>
  <c r="N53" i="6"/>
  <c r="N54" i="6"/>
  <c r="P52" i="6"/>
  <c r="P51" i="6"/>
  <c r="BP50" i="6"/>
  <c r="BP47" i="6" s="1"/>
  <c r="BP23" i="6" s="1"/>
  <c r="BI50" i="6"/>
  <c r="BI47" i="6" s="1"/>
  <c r="BI23" i="6" s="1"/>
  <c r="BB50" i="6"/>
  <c r="BB47" i="6" s="1"/>
  <c r="BB23" i="6" s="1"/>
  <c r="AU50" i="6"/>
  <c r="AU47" i="6" s="1"/>
  <c r="AU23" i="6" s="1"/>
  <c r="AG50" i="6"/>
  <c r="AG47" i="6" s="1"/>
  <c r="AG23" i="6" s="1"/>
  <c r="Z50" i="6"/>
  <c r="Z47" i="6" s="1"/>
  <c r="Z23" i="6" s="1"/>
  <c r="S50" i="6"/>
  <c r="L50" i="6"/>
  <c r="L47" i="6" s="1"/>
  <c r="L23" i="6" s="1"/>
  <c r="BV47" i="6"/>
  <c r="BV23" i="6" s="1"/>
  <c r="BU47" i="6"/>
  <c r="BU23" i="6" s="1"/>
  <c r="BS47" i="6"/>
  <c r="BS23" i="6" s="1"/>
  <c r="BQ47" i="6"/>
  <c r="BO47" i="6"/>
  <c r="BO23" i="6" s="1"/>
  <c r="BN47" i="6"/>
  <c r="BN23" i="6" s="1"/>
  <c r="BL47" i="6"/>
  <c r="BL23" i="6" s="1"/>
  <c r="BJ47" i="6"/>
  <c r="BJ23" i="6" s="1"/>
  <c r="BH47" i="6"/>
  <c r="BH23" i="6" s="1"/>
  <c r="BG47" i="6"/>
  <c r="BG23" i="6" s="1"/>
  <c r="BE47" i="6"/>
  <c r="BE23" i="6" s="1"/>
  <c r="BC47" i="6"/>
  <c r="BA47" i="6"/>
  <c r="BA23" i="6" s="1"/>
  <c r="AZ47" i="6"/>
  <c r="AZ23" i="6" s="1"/>
  <c r="AX47" i="6"/>
  <c r="AX23" i="6" s="1"/>
  <c r="AV47" i="6"/>
  <c r="AV23" i="6" s="1"/>
  <c r="AM47" i="6"/>
  <c r="AM23" i="6" s="1"/>
  <c r="AL47" i="6"/>
  <c r="AL23" i="6" s="1"/>
  <c r="AJ47" i="6"/>
  <c r="AJ23" i="6" s="1"/>
  <c r="AH47" i="6"/>
  <c r="AH23" i="6" s="1"/>
  <c r="AF47" i="6"/>
  <c r="AF23" i="6" s="1"/>
  <c r="AE47" i="6"/>
  <c r="AC47" i="6"/>
  <c r="AC23" i="6" s="1"/>
  <c r="AA47" i="6"/>
  <c r="AA23" i="6" s="1"/>
  <c r="Y47" i="6"/>
  <c r="Y23" i="6" s="1"/>
  <c r="X47" i="6"/>
  <c r="X23" i="6" s="1"/>
  <c r="V47" i="6"/>
  <c r="V23" i="6" s="1"/>
  <c r="T47" i="6"/>
  <c r="T23" i="6" s="1"/>
  <c r="S47" i="6"/>
  <c r="S23" i="6" s="1"/>
  <c r="R47" i="6"/>
  <c r="R23" i="6" s="1"/>
  <c r="Q47" i="6"/>
  <c r="Q23" i="6" s="1"/>
  <c r="O47" i="6"/>
  <c r="O23" i="6" s="1"/>
  <c r="M47" i="6"/>
  <c r="M23" i="6" s="1"/>
  <c r="BP45" i="6"/>
  <c r="BP41" i="6" s="1"/>
  <c r="BI45" i="6"/>
  <c r="BI41" i="6" s="1"/>
  <c r="BB45" i="6"/>
  <c r="BB41" i="6" s="1"/>
  <c r="AU45" i="6"/>
  <c r="AU41" i="6" s="1"/>
  <c r="AG45" i="6"/>
  <c r="AG41" i="6" s="1"/>
  <c r="Z45" i="6"/>
  <c r="Z41" i="6" s="1"/>
  <c r="S45" i="6"/>
  <c r="S41" i="6" s="1"/>
  <c r="L45" i="6"/>
  <c r="L41" i="6" s="1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BR39" i="6"/>
  <c r="BR38" i="6"/>
  <c r="BK39" i="6"/>
  <c r="BK38" i="6"/>
  <c r="BD39" i="6"/>
  <c r="BD38" i="6"/>
  <c r="BT37" i="6"/>
  <c r="BT36" i="6"/>
  <c r="BM37" i="6"/>
  <c r="BM36" i="6"/>
  <c r="BF37" i="6"/>
  <c r="BF36" i="6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AZ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S20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9" i="6"/>
  <c r="AS59" i="6"/>
  <c r="AR59" i="6"/>
  <c r="AQ59" i="6"/>
  <c r="AP59" i="6"/>
  <c r="AO59" i="6"/>
  <c r="AN59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5" i="6"/>
  <c r="AS55" i="6"/>
  <c r="AR55" i="6"/>
  <c r="AQ55" i="6"/>
  <c r="AP55" i="6"/>
  <c r="AO55" i="6"/>
  <c r="AN55" i="6"/>
  <c r="AT54" i="6"/>
  <c r="AS54" i="6"/>
  <c r="AR54" i="6"/>
  <c r="AQ54" i="6"/>
  <c r="AO54" i="6"/>
  <c r="AN54" i="6"/>
  <c r="AT53" i="6"/>
  <c r="AS53" i="6"/>
  <c r="AR53" i="6"/>
  <c r="AQ53" i="6"/>
  <c r="AO53" i="6"/>
  <c r="AN53" i="6"/>
  <c r="AT52" i="6"/>
  <c r="AS52" i="6"/>
  <c r="AQ52" i="6"/>
  <c r="AP52" i="6"/>
  <c r="AO52" i="6"/>
  <c r="AN52" i="6"/>
  <c r="AT51" i="6"/>
  <c r="AS51" i="6"/>
  <c r="AQ51" i="6"/>
  <c r="AP51" i="6"/>
  <c r="AO51" i="6"/>
  <c r="AN51" i="6"/>
  <c r="AT50" i="6"/>
  <c r="AS50" i="6"/>
  <c r="AR50" i="6"/>
  <c r="AQ50" i="6"/>
  <c r="AP50" i="6"/>
  <c r="AO50" i="6"/>
  <c r="AT49" i="6"/>
  <c r="AS49" i="6"/>
  <c r="AR49" i="6"/>
  <c r="AQ49" i="6"/>
  <c r="AP49" i="6"/>
  <c r="AO49" i="6"/>
  <c r="AN49" i="6"/>
  <c r="AT48" i="6"/>
  <c r="AS48" i="6"/>
  <c r="AR48" i="6"/>
  <c r="AQ48" i="6"/>
  <c r="AP48" i="6"/>
  <c r="AO48" i="6"/>
  <c r="AN48" i="6"/>
  <c r="AT45" i="6"/>
  <c r="AS45" i="6"/>
  <c r="AR45" i="6"/>
  <c r="AQ45" i="6"/>
  <c r="AP45" i="6"/>
  <c r="AO45" i="6"/>
  <c r="AT43" i="6"/>
  <c r="AS43" i="6"/>
  <c r="AR43" i="6"/>
  <c r="AQ43" i="6"/>
  <c r="AP43" i="6"/>
  <c r="AO43" i="6"/>
  <c r="AN43" i="6"/>
  <c r="AT42" i="6"/>
  <c r="AS42" i="6"/>
  <c r="AR42" i="6"/>
  <c r="AQ42" i="6"/>
  <c r="AP42" i="6"/>
  <c r="AO42" i="6"/>
  <c r="AN42" i="6"/>
  <c r="AT39" i="6"/>
  <c r="AS39" i="6"/>
  <c r="AR39" i="6"/>
  <c r="AQ39" i="6"/>
  <c r="AO39" i="6"/>
  <c r="AN39" i="6"/>
  <c r="AT38" i="6"/>
  <c r="AS38" i="6"/>
  <c r="AR38" i="6"/>
  <c r="AQ38" i="6"/>
  <c r="AO38" i="6"/>
  <c r="AN38" i="6"/>
  <c r="AT37" i="6"/>
  <c r="AS37" i="6"/>
  <c r="AQ37" i="6"/>
  <c r="AP37" i="6"/>
  <c r="AO37" i="6"/>
  <c r="AN37" i="6"/>
  <c r="AT36" i="6"/>
  <c r="AS36" i="6"/>
  <c r="AQ36" i="6"/>
  <c r="AP36" i="6"/>
  <c r="AO36" i="6"/>
  <c r="AN36" i="6"/>
  <c r="AT34" i="6"/>
  <c r="AS34" i="6"/>
  <c r="AR34" i="6"/>
  <c r="AQ34" i="6"/>
  <c r="AP34" i="6"/>
  <c r="AO34" i="6"/>
  <c r="AR28" i="6"/>
  <c r="AQ28" i="6"/>
  <c r="AT26" i="6"/>
  <c r="AS26" i="6"/>
  <c r="AR26" i="6"/>
  <c r="AQ26" i="6"/>
  <c r="AP26" i="6"/>
  <c r="AO26" i="6"/>
  <c r="AN26" i="6"/>
  <c r="K59" i="6"/>
  <c r="J59" i="6"/>
  <c r="I59" i="6"/>
  <c r="H59" i="6"/>
  <c r="G59" i="6"/>
  <c r="F59" i="6"/>
  <c r="E59" i="6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5" i="6"/>
  <c r="J55" i="6"/>
  <c r="I55" i="6"/>
  <c r="H55" i="6"/>
  <c r="G55" i="6"/>
  <c r="F55" i="6"/>
  <c r="E55" i="6"/>
  <c r="K54" i="6"/>
  <c r="J54" i="6"/>
  <c r="I54" i="6"/>
  <c r="H54" i="6"/>
  <c r="F54" i="6"/>
  <c r="E54" i="6"/>
  <c r="K53" i="6"/>
  <c r="J53" i="6"/>
  <c r="I53" i="6"/>
  <c r="H53" i="6"/>
  <c r="F53" i="6"/>
  <c r="E53" i="6"/>
  <c r="K52" i="6"/>
  <c r="J52" i="6"/>
  <c r="H52" i="6"/>
  <c r="G52" i="6"/>
  <c r="F52" i="6"/>
  <c r="E52" i="6"/>
  <c r="K51" i="6"/>
  <c r="J51" i="6"/>
  <c r="H51" i="6"/>
  <c r="G51" i="6"/>
  <c r="F51" i="6"/>
  <c r="E51" i="6"/>
  <c r="K50" i="6"/>
  <c r="J50" i="6"/>
  <c r="I50" i="6"/>
  <c r="H50" i="6"/>
  <c r="G50" i="6"/>
  <c r="F50" i="6"/>
  <c r="K49" i="6"/>
  <c r="J49" i="6"/>
  <c r="I49" i="6"/>
  <c r="H49" i="6"/>
  <c r="G49" i="6"/>
  <c r="F49" i="6"/>
  <c r="E49" i="6"/>
  <c r="K48" i="6"/>
  <c r="J48" i="6"/>
  <c r="I48" i="6"/>
  <c r="H48" i="6"/>
  <c r="G48" i="6"/>
  <c r="F48" i="6"/>
  <c r="E48" i="6"/>
  <c r="K45" i="6"/>
  <c r="J45" i="6"/>
  <c r="I45" i="6"/>
  <c r="H45" i="6"/>
  <c r="G45" i="6"/>
  <c r="F45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J31" i="6"/>
  <c r="I31" i="6"/>
  <c r="H31" i="6"/>
  <c r="G31" i="6"/>
  <c r="F31" i="6"/>
  <c r="E31" i="6"/>
  <c r="K30" i="6"/>
  <c r="J30" i="6"/>
  <c r="I30" i="6"/>
  <c r="H30" i="6"/>
  <c r="G30" i="6"/>
  <c r="F30" i="6"/>
  <c r="E30" i="6"/>
  <c r="K29" i="6"/>
  <c r="J29" i="6"/>
  <c r="I29" i="6"/>
  <c r="H29" i="6"/>
  <c r="G29" i="6"/>
  <c r="F29" i="6"/>
  <c r="E29" i="6"/>
  <c r="I28" i="6"/>
  <c r="H28" i="6"/>
  <c r="K26" i="6"/>
  <c r="J26" i="6"/>
  <c r="I26" i="6"/>
  <c r="H26" i="6"/>
  <c r="G26" i="6"/>
  <c r="F26" i="6"/>
  <c r="E26" i="6"/>
  <c r="AH59" i="5"/>
  <c r="AG59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BE19" i="7" l="1"/>
  <c r="BG19" i="7"/>
  <c r="BD20" i="7"/>
  <c r="BF20" i="7"/>
  <c r="BC21" i="7"/>
  <c r="BE21" i="7"/>
  <c r="BG21" i="7"/>
  <c r="BD23" i="7"/>
  <c r="BF23" i="7"/>
  <c r="BC24" i="7"/>
  <c r="BE24" i="7"/>
  <c r="BG24" i="7"/>
  <c r="BD25" i="7"/>
  <c r="BF25" i="7"/>
  <c r="BF26" i="7"/>
  <c r="BD27" i="7"/>
  <c r="BF27" i="7"/>
  <c r="BC28" i="7"/>
  <c r="BE28" i="7"/>
  <c r="BG28" i="7"/>
  <c r="BD29" i="7"/>
  <c r="BF29" i="7"/>
  <c r="BC30" i="7"/>
  <c r="BE30" i="7"/>
  <c r="BG30" i="7"/>
  <c r="BF31" i="7"/>
  <c r="BC32" i="7"/>
  <c r="BE32" i="7"/>
  <c r="BG32" i="7"/>
  <c r="BD33" i="7"/>
  <c r="BF33" i="7"/>
  <c r="BC34" i="7"/>
  <c r="BE34" i="7"/>
  <c r="BG34" i="7"/>
  <c r="BD35" i="7"/>
  <c r="BF35" i="7"/>
  <c r="BC36" i="7"/>
  <c r="BE36" i="7"/>
  <c r="BG36" i="7"/>
  <c r="BD37" i="7"/>
  <c r="BF37" i="7"/>
  <c r="BC38" i="7"/>
  <c r="BE38" i="7"/>
  <c r="BG38" i="7"/>
  <c r="BD39" i="7"/>
  <c r="BF39" i="7"/>
  <c r="BC41" i="7"/>
  <c r="BE41" i="7"/>
  <c r="BG41" i="7"/>
  <c r="BD42" i="7"/>
  <c r="BF42" i="7"/>
  <c r="BC43" i="7"/>
  <c r="BE43" i="7"/>
  <c r="BG43" i="7"/>
  <c r="BD45" i="7"/>
  <c r="BF45" i="7"/>
  <c r="BD47" i="7"/>
  <c r="BF47" i="7"/>
  <c r="BC48" i="7"/>
  <c r="BE48" i="7"/>
  <c r="BG48" i="7"/>
  <c r="BD49" i="7"/>
  <c r="BF49" i="7"/>
  <c r="BC50" i="7"/>
  <c r="BE50" i="7"/>
  <c r="BG50" i="7"/>
  <c r="BD51" i="7"/>
  <c r="BF51" i="7"/>
  <c r="BC52" i="7"/>
  <c r="BE52" i="7"/>
  <c r="BG52" i="7"/>
  <c r="BD53" i="7"/>
  <c r="BF53" i="7"/>
  <c r="BC54" i="7"/>
  <c r="BE54" i="7"/>
  <c r="BG54" i="7"/>
  <c r="BF55" i="7"/>
  <c r="BD56" i="7"/>
  <c r="BF56" i="7"/>
  <c r="BC57" i="7"/>
  <c r="BE57" i="7"/>
  <c r="BG57" i="7"/>
  <c r="BD58" i="7"/>
  <c r="BF58" i="7"/>
  <c r="BC59" i="7"/>
  <c r="BE59" i="7"/>
  <c r="BG59" i="7"/>
  <c r="BC27" i="7"/>
  <c r="BD19" i="7"/>
  <c r="BF19" i="7"/>
  <c r="BC20" i="7"/>
  <c r="BE20" i="7"/>
  <c r="BG20" i="7"/>
  <c r="BD21" i="7"/>
  <c r="BF21" i="7"/>
  <c r="BC23" i="7"/>
  <c r="BE23" i="7"/>
  <c r="BG23" i="7"/>
  <c r="BD24" i="7"/>
  <c r="BF24" i="7"/>
  <c r="BC25" i="7"/>
  <c r="BE25" i="7"/>
  <c r="BG25" i="7"/>
  <c r="BE26" i="7"/>
  <c r="BG26" i="7"/>
  <c r="BE27" i="7"/>
  <c r="BG27" i="7"/>
  <c r="BF28" i="7"/>
  <c r="BC29" i="7"/>
  <c r="BE29" i="7"/>
  <c r="BG29" i="7"/>
  <c r="BD30" i="7"/>
  <c r="BF30" i="7"/>
  <c r="BC31" i="7"/>
  <c r="BE31" i="7"/>
  <c r="BG31" i="7"/>
  <c r="BD32" i="7"/>
  <c r="BF32" i="7"/>
  <c r="BC33" i="7"/>
  <c r="BE33" i="7"/>
  <c r="BG33" i="7"/>
  <c r="BD34" i="7"/>
  <c r="BF34" i="7"/>
  <c r="BC35" i="7"/>
  <c r="BE35" i="7"/>
  <c r="BG35" i="7"/>
  <c r="BD36" i="7"/>
  <c r="BF36" i="7"/>
  <c r="BC37" i="7"/>
  <c r="BE37" i="7"/>
  <c r="BG37" i="7"/>
  <c r="BD38" i="7"/>
  <c r="BF38" i="7"/>
  <c r="BC39" i="7"/>
  <c r="BE39" i="7"/>
  <c r="BG39" i="7"/>
  <c r="BD41" i="7"/>
  <c r="BF41" i="7"/>
  <c r="BC42" i="7"/>
  <c r="BE42" i="7"/>
  <c r="BG42" i="7"/>
  <c r="BF43" i="7"/>
  <c r="BC45" i="7"/>
  <c r="BE45" i="7"/>
  <c r="BG45" i="7"/>
  <c r="BE47" i="7"/>
  <c r="BG47" i="7"/>
  <c r="BF48" i="7"/>
  <c r="BC49" i="7"/>
  <c r="BE49" i="7"/>
  <c r="BG49" i="7"/>
  <c r="BF50" i="7"/>
  <c r="BC51" i="7"/>
  <c r="BE51" i="7"/>
  <c r="BG51" i="7"/>
  <c r="BF52" i="7"/>
  <c r="BC53" i="7"/>
  <c r="BE53" i="7"/>
  <c r="BG53" i="7"/>
  <c r="BF54" i="7"/>
  <c r="BC55" i="7"/>
  <c r="BE55" i="7"/>
  <c r="BG55" i="7"/>
  <c r="BE56" i="7"/>
  <c r="BG56" i="7"/>
  <c r="BD57" i="7"/>
  <c r="BF57" i="7"/>
  <c r="BC58" i="7"/>
  <c r="BE58" i="7"/>
  <c r="BG58" i="7"/>
  <c r="BD59" i="7"/>
  <c r="BF59" i="7"/>
  <c r="BC26" i="7"/>
  <c r="BC47" i="7"/>
  <c r="BW29" i="6"/>
  <c r="BY29" i="6"/>
  <c r="CA29" i="6"/>
  <c r="CC29" i="6"/>
  <c r="BX30" i="6"/>
  <c r="BZ30" i="6"/>
  <c r="CB30" i="6"/>
  <c r="BW31" i="6"/>
  <c r="BY31" i="6"/>
  <c r="CA31" i="6"/>
  <c r="CC31" i="6"/>
  <c r="BX29" i="6"/>
  <c r="BZ29" i="6"/>
  <c r="CB29" i="6"/>
  <c r="BW30" i="6"/>
  <c r="BY30" i="6"/>
  <c r="CA30" i="6"/>
  <c r="CC30" i="6"/>
  <c r="BX31" i="6"/>
  <c r="BZ31" i="6"/>
  <c r="CB31" i="6"/>
  <c r="BY34" i="6"/>
  <c r="CA34" i="6"/>
  <c r="CC34" i="6"/>
  <c r="BX36" i="6"/>
  <c r="BZ36" i="6"/>
  <c r="CA39" i="6"/>
  <c r="CC39" i="6"/>
  <c r="BX42" i="6"/>
  <c r="BZ42" i="6"/>
  <c r="CB42" i="6"/>
  <c r="BW43" i="6"/>
  <c r="BY43" i="6"/>
  <c r="CA43" i="6"/>
  <c r="CC43" i="6"/>
  <c r="BW26" i="6"/>
  <c r="BY26" i="6"/>
  <c r="CA26" i="6"/>
  <c r="CC26" i="6"/>
  <c r="BZ28" i="6"/>
  <c r="BZ38" i="6"/>
  <c r="CB38" i="6"/>
  <c r="BW39" i="6"/>
  <c r="BX50" i="6"/>
  <c r="BZ50" i="6"/>
  <c r="CB50" i="6"/>
  <c r="BW51" i="6"/>
  <c r="BY51" i="6"/>
  <c r="CB51" i="6"/>
  <c r="BW52" i="6"/>
  <c r="BY52" i="6"/>
  <c r="CB52" i="6"/>
  <c r="BW53" i="6"/>
  <c r="BZ53" i="6"/>
  <c r="CB53" i="6"/>
  <c r="BW54" i="6"/>
  <c r="E34" i="6"/>
  <c r="K28" i="6"/>
  <c r="G54" i="6"/>
  <c r="AD47" i="6"/>
  <c r="AD23" i="6" s="1"/>
  <c r="AB47" i="6"/>
  <c r="AB23" i="6" s="1"/>
  <c r="AP28" i="6"/>
  <c r="G39" i="6"/>
  <c r="AI35" i="6"/>
  <c r="AI32" i="6" s="1"/>
  <c r="AI21" i="6" s="1"/>
  <c r="BF35" i="6"/>
  <c r="BF32" i="6" s="1"/>
  <c r="BF21" i="6" s="1"/>
  <c r="BT35" i="6"/>
  <c r="BT32" i="6" s="1"/>
  <c r="BT21" i="6" s="1"/>
  <c r="BT19" i="6" s="1"/>
  <c r="BR35" i="6"/>
  <c r="BR32" i="6" s="1"/>
  <c r="BR21" i="6" s="1"/>
  <c r="BR19" i="6" s="1"/>
  <c r="AN45" i="6"/>
  <c r="N42" i="5"/>
  <c r="G38" i="6"/>
  <c r="P35" i="6"/>
  <c r="N43" i="5"/>
  <c r="G28" i="6"/>
  <c r="I37" i="6"/>
  <c r="E50" i="6"/>
  <c r="AT28" i="6"/>
  <c r="E28" i="6"/>
  <c r="AN34" i="6"/>
  <c r="U35" i="6"/>
  <c r="U32" i="6" s="1"/>
  <c r="U21" i="6" s="1"/>
  <c r="I36" i="6"/>
  <c r="AB35" i="6"/>
  <c r="AB32" i="6" s="1"/>
  <c r="AB21" i="6" s="1"/>
  <c r="AD35" i="6"/>
  <c r="AD32" i="6" s="1"/>
  <c r="AD21" i="6" s="1"/>
  <c r="AK35" i="6"/>
  <c r="AK32" i="6" s="1"/>
  <c r="AK21" i="6" s="1"/>
  <c r="AW35" i="6"/>
  <c r="AW32" i="6" s="1"/>
  <c r="AW21" i="6" s="1"/>
  <c r="AY35" i="6"/>
  <c r="AY32" i="6" s="1"/>
  <c r="BM35" i="6"/>
  <c r="BM32" i="6" s="1"/>
  <c r="BM21" i="6" s="1"/>
  <c r="BD35" i="6"/>
  <c r="BD32" i="6" s="1"/>
  <c r="BD21" i="6" s="1"/>
  <c r="BK35" i="6"/>
  <c r="BK32" i="6" s="1"/>
  <c r="P47" i="6"/>
  <c r="P23" i="6" s="1"/>
  <c r="G53" i="6"/>
  <c r="U47" i="6"/>
  <c r="U23" i="6" s="1"/>
  <c r="AI47" i="6"/>
  <c r="AI23" i="6" s="1"/>
  <c r="D26" i="7"/>
  <c r="BD26" i="7"/>
  <c r="D31" i="7"/>
  <c r="BD31" i="7"/>
  <c r="D55" i="7"/>
  <c r="BD55" i="7"/>
  <c r="D28" i="7"/>
  <c r="BD28" i="7"/>
  <c r="D43" i="7"/>
  <c r="BD43" i="7"/>
  <c r="D48" i="7"/>
  <c r="BD48" i="7"/>
  <c r="D50" i="7"/>
  <c r="BD50" i="7"/>
  <c r="D52" i="7"/>
  <c r="BD52" i="7"/>
  <c r="D54" i="7"/>
  <c r="BD54" i="7"/>
  <c r="CB36" i="6"/>
  <c r="BW37" i="6"/>
  <c r="BY37" i="6"/>
  <c r="CA37" i="6"/>
  <c r="CC37" i="6"/>
  <c r="BX38" i="6"/>
  <c r="BX45" i="6"/>
  <c r="BZ45" i="6"/>
  <c r="CB45" i="6"/>
  <c r="BW48" i="6"/>
  <c r="BY48" i="6"/>
  <c r="CA48" i="6"/>
  <c r="CC48" i="6"/>
  <c r="BX49" i="6"/>
  <c r="BZ49" i="6"/>
  <c r="CB49" i="6"/>
  <c r="BZ54" i="6"/>
  <c r="CB54" i="6"/>
  <c r="BW55" i="6"/>
  <c r="BY55" i="6"/>
  <c r="CA55" i="6"/>
  <c r="CC55" i="6"/>
  <c r="BX57" i="6"/>
  <c r="BZ57" i="6"/>
  <c r="CB57" i="6"/>
  <c r="BW58" i="6"/>
  <c r="BY58" i="6"/>
  <c r="CA58" i="6"/>
  <c r="CC58" i="6"/>
  <c r="BX59" i="6"/>
  <c r="BZ59" i="6"/>
  <c r="CB59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5" i="6"/>
  <c r="CA45" i="6"/>
  <c r="CC45" i="6"/>
  <c r="BX48" i="6"/>
  <c r="BZ48" i="6"/>
  <c r="CB48" i="6"/>
  <c r="BW49" i="6"/>
  <c r="BY49" i="6"/>
  <c r="CA49" i="6"/>
  <c r="CC49" i="6"/>
  <c r="BY50" i="6"/>
  <c r="CA50" i="6"/>
  <c r="CC50" i="6"/>
  <c r="BX51" i="6"/>
  <c r="BZ51" i="6"/>
  <c r="CC51" i="6"/>
  <c r="BX52" i="6"/>
  <c r="BZ52" i="6"/>
  <c r="CC52" i="6"/>
  <c r="BX53" i="6"/>
  <c r="CA53" i="6"/>
  <c r="CC53" i="6"/>
  <c r="BX54" i="6"/>
  <c r="CA54" i="6"/>
  <c r="CC54" i="6"/>
  <c r="BX55" i="6"/>
  <c r="BZ55" i="6"/>
  <c r="CB55" i="6"/>
  <c r="BW57" i="6"/>
  <c r="BY57" i="6"/>
  <c r="CA57" i="6"/>
  <c r="CC57" i="6"/>
  <c r="BX58" i="6"/>
  <c r="BZ58" i="6"/>
  <c r="CB58" i="6"/>
  <c r="BW59" i="6"/>
  <c r="BY59" i="6"/>
  <c r="CA59" i="6"/>
  <c r="CC59" i="6"/>
  <c r="J56" i="6"/>
  <c r="AN24" i="6"/>
  <c r="AR24" i="6"/>
  <c r="AO24" i="6"/>
  <c r="AS24" i="6"/>
  <c r="AP24" i="6"/>
  <c r="AT24" i="6"/>
  <c r="AQ24" i="6"/>
  <c r="AQ56" i="6"/>
  <c r="D58" i="7"/>
  <c r="D27" i="7"/>
  <c r="D34" i="7"/>
  <c r="D42" i="7"/>
  <c r="D51" i="7"/>
  <c r="D57" i="7"/>
  <c r="D37" i="7"/>
  <c r="D30" i="7"/>
  <c r="D39" i="7"/>
  <c r="D33" i="7"/>
  <c r="D45" i="7"/>
  <c r="D49" i="7"/>
  <c r="D53" i="7"/>
  <c r="D59" i="7"/>
  <c r="D29" i="7"/>
  <c r="J28" i="6"/>
  <c r="E45" i="6"/>
  <c r="N47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5" i="5"/>
  <c r="AN28" i="6"/>
  <c r="AS28" i="6"/>
  <c r="AN50" i="6"/>
  <c r="N35" i="6"/>
  <c r="N32" i="6" s="1"/>
  <c r="N21" i="6" s="1"/>
  <c r="W47" i="6"/>
  <c r="W23" i="6" s="1"/>
  <c r="AR51" i="6"/>
  <c r="AR52" i="6"/>
  <c r="I52" i="6"/>
  <c r="L27" i="6"/>
  <c r="E27" i="6" s="1"/>
  <c r="AO28" i="6"/>
  <c r="W35" i="6"/>
  <c r="W32" i="6" s="1"/>
  <c r="W21" i="6" s="1"/>
  <c r="BQ27" i="6"/>
  <c r="BQ20" i="6" s="1"/>
  <c r="I51" i="6"/>
  <c r="AP54" i="6"/>
  <c r="BL25" i="6"/>
  <c r="AR33" i="6"/>
  <c r="E56" i="6"/>
  <c r="F56" i="6"/>
  <c r="AP25" i="6"/>
  <c r="AT25" i="6"/>
  <c r="L32" i="6"/>
  <c r="L21" i="6" s="1"/>
  <c r="BM20" i="6"/>
  <c r="AN56" i="6"/>
  <c r="AR56" i="6"/>
  <c r="BN32" i="6"/>
  <c r="BN21" i="6" s="1"/>
  <c r="G25" i="6"/>
  <c r="AO56" i="6"/>
  <c r="AS56" i="6"/>
  <c r="AA25" i="6"/>
  <c r="AP41" i="6"/>
  <c r="AT41" i="6"/>
  <c r="AN25" i="6"/>
  <c r="AR25" i="6"/>
  <c r="AO25" i="6"/>
  <c r="AP56" i="6"/>
  <c r="AT56" i="6"/>
  <c r="F24" i="6"/>
  <c r="J24" i="6"/>
  <c r="G33" i="6"/>
  <c r="AN33" i="6"/>
  <c r="AS25" i="6"/>
  <c r="AQ25" i="6"/>
  <c r="K25" i="6"/>
  <c r="G56" i="6"/>
  <c r="K56" i="6"/>
  <c r="H56" i="6"/>
  <c r="G24" i="6"/>
  <c r="K24" i="6"/>
  <c r="H24" i="6"/>
  <c r="I24" i="6"/>
  <c r="H25" i="6"/>
  <c r="I25" i="6"/>
  <c r="F25" i="6"/>
  <c r="J25" i="6"/>
  <c r="I56" i="6"/>
  <c r="E24" i="6"/>
  <c r="E25" i="6"/>
  <c r="AP53" i="6"/>
  <c r="AK47" i="6"/>
  <c r="AK23" i="6" s="1"/>
  <c r="AG32" i="6"/>
  <c r="AG21" i="6" s="1"/>
  <c r="BH32" i="6"/>
  <c r="BH21" i="6" s="1"/>
  <c r="AV32" i="6"/>
  <c r="AV21" i="6" s="1"/>
  <c r="AZ32" i="6"/>
  <c r="G41" i="6"/>
  <c r="AO47" i="6"/>
  <c r="AP47" i="6"/>
  <c r="AS47" i="6"/>
  <c r="AT47" i="6"/>
  <c r="BC23" i="6"/>
  <c r="AP23" i="6"/>
  <c r="K47" i="6"/>
  <c r="AT23" i="6"/>
  <c r="AS23" i="6"/>
  <c r="AO23" i="6"/>
  <c r="AR23" i="6"/>
  <c r="AN23" i="6"/>
  <c r="AN47" i="6"/>
  <c r="AR47" i="6"/>
  <c r="AQ23" i="6"/>
  <c r="AQ47" i="6"/>
  <c r="K23" i="6"/>
  <c r="J23" i="6"/>
  <c r="E47" i="6"/>
  <c r="F23" i="6"/>
  <c r="F47" i="6"/>
  <c r="J47" i="6"/>
  <c r="H23" i="6"/>
  <c r="H47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AT35" i="6"/>
  <c r="AE32" i="6"/>
  <c r="AE21" i="6" s="1"/>
  <c r="BJ32" i="6"/>
  <c r="BJ21" i="6" s="1"/>
  <c r="F35" i="6"/>
  <c r="AL32" i="6"/>
  <c r="AL21" i="6" s="1"/>
  <c r="AU32" i="6"/>
  <c r="AU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V32" i="6"/>
  <c r="BV21" i="6" s="1"/>
  <c r="BV19" i="6" s="1"/>
  <c r="AN35" i="6"/>
  <c r="AQ35" i="6"/>
  <c r="K35" i="6"/>
  <c r="E35" i="6"/>
  <c r="J35" i="6"/>
  <c r="V32" i="6"/>
  <c r="V21" i="6" s="1"/>
  <c r="H35" i="6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Z21" i="6"/>
  <c r="AO33" i="6"/>
  <c r="AS33" i="6"/>
  <c r="AP33" i="6"/>
  <c r="AT33" i="6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5" i="5"/>
  <c r="M45" i="5"/>
  <c r="L45" i="5"/>
  <c r="J48" i="5"/>
  <c r="N48" i="5"/>
  <c r="M48" i="5"/>
  <c r="J49" i="5"/>
  <c r="N49" i="5"/>
  <c r="M49" i="5"/>
  <c r="L49" i="5"/>
  <c r="J50" i="5"/>
  <c r="N50" i="5"/>
  <c r="M50" i="5"/>
  <c r="L50" i="5"/>
  <c r="J51" i="5"/>
  <c r="N51" i="5"/>
  <c r="M51" i="5"/>
  <c r="L51" i="5"/>
  <c r="K51" i="5"/>
  <c r="J52" i="5"/>
  <c r="N52" i="5"/>
  <c r="M52" i="5"/>
  <c r="L52" i="5"/>
  <c r="J53" i="5"/>
  <c r="N53" i="5"/>
  <c r="M53" i="5"/>
  <c r="K53" i="5"/>
  <c r="J54" i="5"/>
  <c r="N54" i="5"/>
  <c r="M54" i="5"/>
  <c r="L54" i="5"/>
  <c r="J55" i="5"/>
  <c r="N55" i="5"/>
  <c r="M55" i="5"/>
  <c r="K55" i="5"/>
  <c r="L58" i="5"/>
  <c r="N59" i="5"/>
  <c r="BH20" i="6"/>
  <c r="BL20" i="6"/>
  <c r="BB20" i="6"/>
  <c r="BD20" i="6"/>
  <c r="BJ20" i="6"/>
  <c r="BN20" i="6"/>
  <c r="BN19" i="6" s="1"/>
  <c r="BF20" i="6"/>
  <c r="E23" i="6"/>
  <c r="K48" i="5"/>
  <c r="K50" i="5"/>
  <c r="K57" i="5"/>
  <c r="K26" i="5"/>
  <c r="K34" i="5"/>
  <c r="K42" i="5"/>
  <c r="K30" i="5"/>
  <c r="K43" i="5"/>
  <c r="J57" i="5"/>
  <c r="N57" i="5"/>
  <c r="M57" i="5"/>
  <c r="L57" i="5"/>
  <c r="J58" i="5"/>
  <c r="N58" i="5"/>
  <c r="M58" i="5"/>
  <c r="J59" i="5"/>
  <c r="M59" i="5"/>
  <c r="L59" i="5"/>
  <c r="K28" i="5"/>
  <c r="K37" i="5"/>
  <c r="K38" i="5"/>
  <c r="K39" i="5"/>
  <c r="K45" i="5"/>
  <c r="K49" i="5"/>
  <c r="K52" i="5"/>
  <c r="K54" i="5"/>
  <c r="K58" i="5"/>
  <c r="K59" i="5"/>
  <c r="L31" i="5"/>
  <c r="L36" i="5"/>
  <c r="L38" i="5"/>
  <c r="L48" i="5"/>
  <c r="L53" i="5"/>
  <c r="L55" i="5"/>
  <c r="I46" i="5"/>
  <c r="H46" i="5"/>
  <c r="G46" i="5"/>
  <c r="F46" i="5"/>
  <c r="E46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BW34" i="6" l="1"/>
  <c r="BY33" i="6"/>
  <c r="BZ35" i="6"/>
  <c r="CC23" i="6"/>
  <c r="CB56" i="6"/>
  <c r="BY54" i="6"/>
  <c r="BW45" i="6"/>
  <c r="BX24" i="6"/>
  <c r="CA36" i="6"/>
  <c r="CC28" i="6"/>
  <c r="BY38" i="6"/>
  <c r="CC33" i="6"/>
  <c r="CB33" i="6"/>
  <c r="BW56" i="6"/>
  <c r="BW50" i="6"/>
  <c r="BW28" i="6"/>
  <c r="BY39" i="6"/>
  <c r="BY41" i="6"/>
  <c r="BW24" i="6"/>
  <c r="BX33" i="6"/>
  <c r="CB35" i="6"/>
  <c r="BX47" i="6"/>
  <c r="CB25" i="6"/>
  <c r="BY28" i="6"/>
  <c r="I35" i="6"/>
  <c r="P32" i="6"/>
  <c r="P21" i="6" s="1"/>
  <c r="I21" i="6" s="1"/>
  <c r="E29" i="5"/>
  <c r="BW23" i="6"/>
  <c r="G47" i="6"/>
  <c r="I23" i="6"/>
  <c r="CA51" i="6"/>
  <c r="G35" i="6"/>
  <c r="CB28" i="6"/>
  <c r="AP35" i="6"/>
  <c r="AR35" i="6"/>
  <c r="BY53" i="6"/>
  <c r="G23" i="6"/>
  <c r="BZ41" i="6"/>
  <c r="BW41" i="6"/>
  <c r="CB41" i="6"/>
  <c r="BZ47" i="6"/>
  <c r="BX23" i="6"/>
  <c r="CB47" i="6"/>
  <c r="BW33" i="6"/>
  <c r="CC56" i="6"/>
  <c r="BX25" i="6"/>
  <c r="BW25" i="6"/>
  <c r="CA56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7" i="6"/>
  <c r="CB23" i="6"/>
  <c r="CC47" i="6"/>
  <c r="BZ25" i="6"/>
  <c r="BY56" i="6"/>
  <c r="CA25" i="6"/>
  <c r="CC41" i="6"/>
  <c r="BX56" i="6"/>
  <c r="BY25" i="6"/>
  <c r="CA52" i="6"/>
  <c r="BZ56" i="6"/>
  <c r="CC24" i="6"/>
  <c r="CB24" i="6"/>
  <c r="CA24" i="6"/>
  <c r="D35" i="7"/>
  <c r="D38" i="7"/>
  <c r="D56" i="7"/>
  <c r="D20" i="7"/>
  <c r="D24" i="7"/>
  <c r="D36" i="7"/>
  <c r="BQ19" i="6"/>
  <c r="BM19" i="6"/>
  <c r="BJ19" i="6"/>
  <c r="BH19" i="6"/>
  <c r="AS21" i="6"/>
  <c r="I47" i="6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AS32" i="6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AU20" i="6"/>
  <c r="BA20" i="6"/>
  <c r="AT27" i="6"/>
  <c r="D27" i="4"/>
  <c r="BW27" i="6" l="1"/>
  <c r="CA23" i="6"/>
  <c r="CC21" i="6"/>
  <c r="CA47" i="6"/>
  <c r="BY23" i="6"/>
  <c r="CA35" i="6"/>
  <c r="BY47" i="6"/>
  <c r="CB32" i="6"/>
  <c r="I32" i="6"/>
  <c r="BW32" i="6"/>
  <c r="CA32" i="6"/>
  <c r="BX21" i="6"/>
  <c r="BY32" i="6"/>
  <c r="BZ32" i="6"/>
  <c r="CA21" i="6"/>
  <c r="CC32" i="6"/>
  <c r="BZ21" i="6"/>
  <c r="BX32" i="6"/>
  <c r="BW21" i="6"/>
  <c r="CB21" i="6"/>
  <c r="D25" i="7"/>
  <c r="D41" i="7"/>
  <c r="D47" i="7"/>
  <c r="AP21" i="6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8" i="4"/>
  <c r="AH47" i="5" s="1"/>
  <c r="BU48" i="4"/>
  <c r="AG47" i="5" s="1"/>
  <c r="BT48" i="4"/>
  <c r="AF47" i="5" s="1"/>
  <c r="BS48" i="4"/>
  <c r="AE47" i="5" s="1"/>
  <c r="BR48" i="4"/>
  <c r="AD47" i="5" s="1"/>
  <c r="BO48" i="4"/>
  <c r="AC47" i="5" s="1"/>
  <c r="BN48" i="4"/>
  <c r="AB47" i="5" s="1"/>
  <c r="BM48" i="4"/>
  <c r="AA47" i="5" s="1"/>
  <c r="BL48" i="4"/>
  <c r="Z47" i="5" s="1"/>
  <c r="BK48" i="4"/>
  <c r="Y47" i="5" s="1"/>
  <c r="BH48" i="4"/>
  <c r="X47" i="5" s="1"/>
  <c r="BG48" i="4"/>
  <c r="W47" i="5" s="1"/>
  <c r="BF48" i="4"/>
  <c r="V47" i="5" s="1"/>
  <c r="BE48" i="4"/>
  <c r="U47" i="5" s="1"/>
  <c r="BD48" i="4"/>
  <c r="T47" i="5" s="1"/>
  <c r="BA48" i="4"/>
  <c r="S47" i="5" s="1"/>
  <c r="AZ48" i="4"/>
  <c r="R47" i="5" s="1"/>
  <c r="AY48" i="4"/>
  <c r="Q47" i="5" s="1"/>
  <c r="AX48" i="4"/>
  <c r="P47" i="5" s="1"/>
  <c r="AW48" i="4"/>
  <c r="O47" i="5" s="1"/>
  <c r="AM48" i="4"/>
  <c r="AL48" i="4"/>
  <c r="AK48" i="4"/>
  <c r="AJ48" i="4"/>
  <c r="AI48" i="4"/>
  <c r="AF48" i="4"/>
  <c r="AE48" i="4"/>
  <c r="AD48" i="4"/>
  <c r="AC48" i="4"/>
  <c r="AB48" i="4"/>
  <c r="Y48" i="4"/>
  <c r="X48" i="4"/>
  <c r="W48" i="4"/>
  <c r="V48" i="4"/>
  <c r="U48" i="4"/>
  <c r="N48" i="4"/>
  <c r="O48" i="4"/>
  <c r="P48" i="4"/>
  <c r="Q48" i="4"/>
  <c r="R48" i="4"/>
  <c r="G50" i="4"/>
  <c r="G49" i="4"/>
  <c r="AP29" i="4"/>
  <c r="AR29" i="4"/>
  <c r="AS29" i="4"/>
  <c r="AQ29" i="4"/>
  <c r="AT29" i="4"/>
  <c r="AT60" i="4"/>
  <c r="AS60" i="4"/>
  <c r="AR60" i="4"/>
  <c r="AQ60" i="4"/>
  <c r="AP60" i="4"/>
  <c r="AT59" i="4"/>
  <c r="AS59" i="4"/>
  <c r="AR59" i="4"/>
  <c r="AQ59" i="4"/>
  <c r="AP59" i="4"/>
  <c r="AT54" i="4"/>
  <c r="AS54" i="4"/>
  <c r="AR54" i="4"/>
  <c r="AQ54" i="4"/>
  <c r="AP54" i="4"/>
  <c r="AT58" i="4"/>
  <c r="AS58" i="4"/>
  <c r="AR58" i="4"/>
  <c r="AQ58" i="4"/>
  <c r="AP58" i="4"/>
  <c r="AT55" i="4"/>
  <c r="AS55" i="4"/>
  <c r="AR55" i="4"/>
  <c r="AQ55" i="4"/>
  <c r="AP55" i="4"/>
  <c r="AT53" i="4"/>
  <c r="AS53" i="4"/>
  <c r="AR53" i="4"/>
  <c r="AQ53" i="4"/>
  <c r="AP53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6" i="4"/>
  <c r="AS46" i="4"/>
  <c r="AR46" i="4"/>
  <c r="AQ46" i="4"/>
  <c r="AP46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BY21" i="6" l="1"/>
  <c r="E49" i="5"/>
  <c r="E48" i="5"/>
  <c r="D32" i="7"/>
  <c r="D23" i="7"/>
  <c r="J47" i="5"/>
  <c r="N47" i="5"/>
  <c r="M47" i="5"/>
  <c r="L47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7" i="5"/>
  <c r="AS48" i="4"/>
  <c r="AQ48" i="4"/>
  <c r="AR48" i="4"/>
  <c r="AP48" i="4"/>
  <c r="AT48" i="4"/>
  <c r="G48" i="4"/>
  <c r="K60" i="4"/>
  <c r="J60" i="4"/>
  <c r="I60" i="4"/>
  <c r="H60" i="4"/>
  <c r="G60" i="4"/>
  <c r="E60" i="4"/>
  <c r="K59" i="4"/>
  <c r="J59" i="4"/>
  <c r="I59" i="4"/>
  <c r="H59" i="4"/>
  <c r="G59" i="4"/>
  <c r="E59" i="4"/>
  <c r="K58" i="4"/>
  <c r="J58" i="4"/>
  <c r="I58" i="4"/>
  <c r="H58" i="4"/>
  <c r="G58" i="4"/>
  <c r="E58" i="4"/>
  <c r="K56" i="4"/>
  <c r="J56" i="4"/>
  <c r="I56" i="4"/>
  <c r="H56" i="4"/>
  <c r="G56" i="4"/>
  <c r="E56" i="4"/>
  <c r="K55" i="4"/>
  <c r="J55" i="4"/>
  <c r="I55" i="4"/>
  <c r="H55" i="4"/>
  <c r="G55" i="4"/>
  <c r="E55" i="4"/>
  <c r="K54" i="4"/>
  <c r="J54" i="4"/>
  <c r="I54" i="4"/>
  <c r="H54" i="4"/>
  <c r="G54" i="4"/>
  <c r="E54" i="4"/>
  <c r="K53" i="4"/>
  <c r="J53" i="4"/>
  <c r="I53" i="4"/>
  <c r="H53" i="4"/>
  <c r="G53" i="4"/>
  <c r="E53" i="4"/>
  <c r="K52" i="4"/>
  <c r="J52" i="4"/>
  <c r="I52" i="4"/>
  <c r="H52" i="4"/>
  <c r="G52" i="4"/>
  <c r="E52" i="4"/>
  <c r="K51" i="4"/>
  <c r="J51" i="4"/>
  <c r="I51" i="4"/>
  <c r="H51" i="4"/>
  <c r="G51" i="4"/>
  <c r="E51" i="4"/>
  <c r="K50" i="4"/>
  <c r="J50" i="4"/>
  <c r="I50" i="4"/>
  <c r="H50" i="4"/>
  <c r="E50" i="4"/>
  <c r="K49" i="4"/>
  <c r="J49" i="4"/>
  <c r="I49" i="4"/>
  <c r="H49" i="4"/>
  <c r="E49" i="4"/>
  <c r="K48" i="4"/>
  <c r="J48" i="4"/>
  <c r="I48" i="4"/>
  <c r="H48" i="4"/>
  <c r="E48" i="4"/>
  <c r="K46" i="4"/>
  <c r="J46" i="4"/>
  <c r="I46" i="4"/>
  <c r="H46" i="4"/>
  <c r="G46" i="4"/>
  <c r="E46" i="4"/>
  <c r="K44" i="4"/>
  <c r="J44" i="4"/>
  <c r="I44" i="4"/>
  <c r="H44" i="4"/>
  <c r="G44" i="4"/>
  <c r="E44" i="4"/>
  <c r="K43" i="4"/>
  <c r="J43" i="4"/>
  <c r="I43" i="4"/>
  <c r="H43" i="4"/>
  <c r="G43" i="4"/>
  <c r="E43" i="4"/>
  <c r="K40" i="4"/>
  <c r="J40" i="4"/>
  <c r="I40" i="4"/>
  <c r="H40" i="4"/>
  <c r="G40" i="4"/>
  <c r="E40" i="4"/>
  <c r="K39" i="4"/>
  <c r="J39" i="4"/>
  <c r="I39" i="4"/>
  <c r="H39" i="4"/>
  <c r="G39" i="4"/>
  <c r="E39" i="4"/>
  <c r="K38" i="4"/>
  <c r="J38" i="4"/>
  <c r="I38" i="4"/>
  <c r="H38" i="4"/>
  <c r="G38" i="4"/>
  <c r="E38" i="4"/>
  <c r="K37" i="4"/>
  <c r="J37" i="4"/>
  <c r="I37" i="4"/>
  <c r="H37" i="4"/>
  <c r="G37" i="4"/>
  <c r="E37" i="4"/>
  <c r="K35" i="4"/>
  <c r="J35" i="4"/>
  <c r="I35" i="4"/>
  <c r="H35" i="4"/>
  <c r="G35" i="4"/>
  <c r="E35" i="4"/>
  <c r="K32" i="4"/>
  <c r="J32" i="4"/>
  <c r="I32" i="4"/>
  <c r="H32" i="4"/>
  <c r="G32" i="4"/>
  <c r="F32" i="4"/>
  <c r="E32" i="4"/>
  <c r="K31" i="4"/>
  <c r="J31" i="4"/>
  <c r="I31" i="4"/>
  <c r="H31" i="4"/>
  <c r="G31" i="4"/>
  <c r="F31" i="4"/>
  <c r="E31" i="4"/>
  <c r="K30" i="4"/>
  <c r="J30" i="4"/>
  <c r="I30" i="4"/>
  <c r="H30" i="4"/>
  <c r="F30" i="4"/>
  <c r="K29" i="4"/>
  <c r="J29" i="4"/>
  <c r="I29" i="4"/>
  <c r="H29" i="4"/>
  <c r="G29" i="4"/>
  <c r="E29" i="4"/>
  <c r="BV57" i="4"/>
  <c r="BU57" i="4"/>
  <c r="BT57" i="4"/>
  <c r="BS57" i="4"/>
  <c r="BR57" i="4"/>
  <c r="BP57" i="4"/>
  <c r="BP26" i="4" s="1"/>
  <c r="BO57" i="4"/>
  <c r="BN57" i="4"/>
  <c r="BM57" i="4"/>
  <c r="BL57" i="4"/>
  <c r="BK57" i="4"/>
  <c r="BI57" i="4"/>
  <c r="BI26" i="4" s="1"/>
  <c r="BH57" i="4"/>
  <c r="BG57" i="4"/>
  <c r="BF57" i="4"/>
  <c r="BE57" i="4"/>
  <c r="BD57" i="4"/>
  <c r="BB57" i="4"/>
  <c r="BB26" i="4" s="1"/>
  <c r="BA57" i="4"/>
  <c r="AZ57" i="4"/>
  <c r="AY57" i="4"/>
  <c r="AX57" i="4"/>
  <c r="AW57" i="4"/>
  <c r="AU57" i="4"/>
  <c r="AU26" i="4" s="1"/>
  <c r="AT57" i="4"/>
  <c r="AS57" i="4"/>
  <c r="AR57" i="4"/>
  <c r="AQ57" i="4"/>
  <c r="AP57" i="4"/>
  <c r="AN57" i="4"/>
  <c r="AM57" i="4"/>
  <c r="AM26" i="4" s="1"/>
  <c r="AL57" i="4"/>
  <c r="AL26" i="4" s="1"/>
  <c r="AK57" i="4"/>
  <c r="AK26" i="4" s="1"/>
  <c r="AJ57" i="4"/>
  <c r="AJ26" i="4" s="1"/>
  <c r="AI57" i="4"/>
  <c r="AI26" i="4" s="1"/>
  <c r="AG57" i="4"/>
  <c r="AG26" i="4" s="1"/>
  <c r="AF57" i="4"/>
  <c r="AF26" i="4" s="1"/>
  <c r="AE57" i="4"/>
  <c r="AE26" i="4" s="1"/>
  <c r="AD57" i="4"/>
  <c r="AD26" i="4" s="1"/>
  <c r="AC57" i="4"/>
  <c r="AC26" i="4" s="1"/>
  <c r="AB57" i="4"/>
  <c r="AB26" i="4" s="1"/>
  <c r="Z57" i="4"/>
  <c r="Z26" i="4" s="1"/>
  <c r="Y57" i="4"/>
  <c r="Y26" i="4" s="1"/>
  <c r="X57" i="4"/>
  <c r="X26" i="4" s="1"/>
  <c r="W57" i="4"/>
  <c r="W26" i="4" s="1"/>
  <c r="V57" i="4"/>
  <c r="V26" i="4" s="1"/>
  <c r="U57" i="4"/>
  <c r="U26" i="4" s="1"/>
  <c r="S57" i="4"/>
  <c r="S26" i="4" s="1"/>
  <c r="R57" i="4"/>
  <c r="Q57" i="4"/>
  <c r="Q26" i="4" s="1"/>
  <c r="P57" i="4"/>
  <c r="P26" i="4" s="1"/>
  <c r="O57" i="4"/>
  <c r="O26" i="4" s="1"/>
  <c r="N57" i="4"/>
  <c r="L57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S28" i="4"/>
  <c r="AR28" i="4"/>
  <c r="AQ28" i="4"/>
  <c r="AP28" i="4"/>
  <c r="AN28" i="4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AN21" i="4" l="1"/>
  <c r="AN26" i="4"/>
  <c r="AQ26" i="4"/>
  <c r="AS26" i="4"/>
  <c r="AP24" i="4"/>
  <c r="AQ24" i="4"/>
  <c r="AP21" i="4"/>
  <c r="AP26" i="4"/>
  <c r="AR26" i="4"/>
  <c r="AT26" i="4"/>
  <c r="AR24" i="4"/>
  <c r="AS24" i="4"/>
  <c r="AQ21" i="4"/>
  <c r="AS21" i="4"/>
  <c r="E25" i="4"/>
  <c r="AR21" i="4"/>
  <c r="AT21" i="4"/>
  <c r="E24" i="4"/>
  <c r="F31" i="5"/>
  <c r="H31" i="5"/>
  <c r="F34" i="5"/>
  <c r="H34" i="5"/>
  <c r="F39" i="5"/>
  <c r="H39" i="5"/>
  <c r="F45" i="5"/>
  <c r="H45" i="5"/>
  <c r="E54" i="5"/>
  <c r="G54" i="5"/>
  <c r="I54" i="5"/>
  <c r="E59" i="5"/>
  <c r="G59" i="5"/>
  <c r="I59" i="5"/>
  <c r="E31" i="5"/>
  <c r="G31" i="5"/>
  <c r="I31" i="5"/>
  <c r="E34" i="5"/>
  <c r="G34" i="5"/>
  <c r="I34" i="5"/>
  <c r="E39" i="5"/>
  <c r="G39" i="5"/>
  <c r="I39" i="5"/>
  <c r="E45" i="5"/>
  <c r="G45" i="5"/>
  <c r="I45" i="5"/>
  <c r="F54" i="5"/>
  <c r="H54" i="5"/>
  <c r="F59" i="5"/>
  <c r="H59" i="5"/>
  <c r="F28" i="5"/>
  <c r="H28" i="5"/>
  <c r="G29" i="5"/>
  <c r="I29" i="5"/>
  <c r="F30" i="5"/>
  <c r="H30" i="5"/>
  <c r="E36" i="5"/>
  <c r="G36" i="5"/>
  <c r="I36" i="5"/>
  <c r="E37" i="5"/>
  <c r="G37" i="5"/>
  <c r="I37" i="5"/>
  <c r="E38" i="5"/>
  <c r="G38" i="5"/>
  <c r="I38" i="5"/>
  <c r="E42" i="5"/>
  <c r="G42" i="5"/>
  <c r="I42" i="5"/>
  <c r="E43" i="5"/>
  <c r="G43" i="5"/>
  <c r="I43" i="5"/>
  <c r="G48" i="5"/>
  <c r="I48" i="5"/>
  <c r="F49" i="5"/>
  <c r="H49" i="5"/>
  <c r="F50" i="5"/>
  <c r="H50" i="5"/>
  <c r="F51" i="5"/>
  <c r="H51" i="5"/>
  <c r="F52" i="5"/>
  <c r="H52" i="5"/>
  <c r="F53" i="5"/>
  <c r="H53" i="5"/>
  <c r="F57" i="5"/>
  <c r="H57" i="5"/>
  <c r="F58" i="5"/>
  <c r="H58" i="5"/>
  <c r="E28" i="5"/>
  <c r="G28" i="5"/>
  <c r="I28" i="5"/>
  <c r="F29" i="5"/>
  <c r="H29" i="5"/>
  <c r="E30" i="5"/>
  <c r="G30" i="5"/>
  <c r="I30" i="5"/>
  <c r="F36" i="5"/>
  <c r="H36" i="5"/>
  <c r="F37" i="5"/>
  <c r="H37" i="5"/>
  <c r="F38" i="5"/>
  <c r="H38" i="5"/>
  <c r="F42" i="5"/>
  <c r="H42" i="5"/>
  <c r="F43" i="5"/>
  <c r="H43" i="5"/>
  <c r="F48" i="5"/>
  <c r="H48" i="5"/>
  <c r="G49" i="5"/>
  <c r="I49" i="5"/>
  <c r="E50" i="5"/>
  <c r="G50" i="5"/>
  <c r="I50" i="5"/>
  <c r="E51" i="5"/>
  <c r="G51" i="5"/>
  <c r="I51" i="5"/>
  <c r="E52" i="5"/>
  <c r="G52" i="5"/>
  <c r="I52" i="5"/>
  <c r="E53" i="5"/>
  <c r="G53" i="5"/>
  <c r="I53" i="5"/>
  <c r="E57" i="5"/>
  <c r="G57" i="5"/>
  <c r="I57" i="5"/>
  <c r="E58" i="5"/>
  <c r="G58" i="5"/>
  <c r="I58" i="5"/>
  <c r="D21" i="7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55" i="5"/>
  <c r="AZ21" i="4"/>
  <c r="R20" i="5" s="1"/>
  <c r="R27" i="5"/>
  <c r="BH21" i="4"/>
  <c r="X20" i="5" s="1"/>
  <c r="X27" i="5"/>
  <c r="L33" i="5"/>
  <c r="K25" i="4"/>
  <c r="I55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47" i="5"/>
  <c r="H25" i="4"/>
  <c r="F55" i="5"/>
  <c r="G24" i="4"/>
  <c r="E47" i="5"/>
  <c r="AY21" i="4"/>
  <c r="Q20" i="5" s="1"/>
  <c r="Q27" i="5"/>
  <c r="BG21" i="4"/>
  <c r="W20" i="5" s="1"/>
  <c r="W27" i="5"/>
  <c r="BO21" i="4"/>
  <c r="AC20" i="5" s="1"/>
  <c r="AC27" i="5"/>
  <c r="H24" i="4"/>
  <c r="F47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47" i="5"/>
  <c r="G25" i="4"/>
  <c r="E55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47" i="5"/>
  <c r="I25" i="4"/>
  <c r="G55" i="5"/>
  <c r="AX26" i="4"/>
  <c r="P25" i="5" s="1"/>
  <c r="P56" i="5"/>
  <c r="BG26" i="4"/>
  <c r="W25" i="5" s="1"/>
  <c r="W56" i="5"/>
  <c r="BD26" i="4"/>
  <c r="T25" i="5" s="1"/>
  <c r="T56" i="5"/>
  <c r="BM26" i="4"/>
  <c r="AA25" i="5" s="1"/>
  <c r="AA56" i="5"/>
  <c r="BV26" i="4"/>
  <c r="AH25" i="5" s="1"/>
  <c r="AH56" i="5"/>
  <c r="AZ26" i="4"/>
  <c r="R25" i="5" s="1"/>
  <c r="R56" i="5"/>
  <c r="BE26" i="4"/>
  <c r="U25" i="5" s="1"/>
  <c r="U56" i="5"/>
  <c r="BN26" i="4"/>
  <c r="AB25" i="5" s="1"/>
  <c r="AB56" i="5"/>
  <c r="BS26" i="4"/>
  <c r="AE25" i="5" s="1"/>
  <c r="AE56" i="5"/>
  <c r="BL26" i="4"/>
  <c r="Z25" i="5" s="1"/>
  <c r="Z56" i="5"/>
  <c r="BU26" i="4"/>
  <c r="AG25" i="5" s="1"/>
  <c r="AG56" i="5"/>
  <c r="AY26" i="4"/>
  <c r="Q25" i="5" s="1"/>
  <c r="Q56" i="5"/>
  <c r="BH26" i="4"/>
  <c r="X25" i="5" s="1"/>
  <c r="X56" i="5"/>
  <c r="BR26" i="4"/>
  <c r="AD25" i="5" s="1"/>
  <c r="AD56" i="5"/>
  <c r="AW26" i="4"/>
  <c r="O25" i="5" s="1"/>
  <c r="O56" i="5"/>
  <c r="BA26" i="4"/>
  <c r="S25" i="5" s="1"/>
  <c r="S56" i="5"/>
  <c r="BF26" i="4"/>
  <c r="V25" i="5" s="1"/>
  <c r="V56" i="5"/>
  <c r="BK26" i="4"/>
  <c r="Y25" i="5" s="1"/>
  <c r="Y56" i="5"/>
  <c r="BO26" i="4"/>
  <c r="AC25" i="5" s="1"/>
  <c r="AC56" i="5"/>
  <c r="BT26" i="4"/>
  <c r="AF25" i="5" s="1"/>
  <c r="AF56" i="5"/>
  <c r="D30" i="4"/>
  <c r="BZ30" i="4"/>
  <c r="BY30" i="4"/>
  <c r="D31" i="4"/>
  <c r="BY31" i="4"/>
  <c r="BZ31" i="4"/>
  <c r="D32" i="4"/>
  <c r="BZ32" i="4"/>
  <c r="BY32" i="4"/>
  <c r="H36" i="4"/>
  <c r="AP33" i="4"/>
  <c r="H34" i="4"/>
  <c r="G42" i="4"/>
  <c r="K42" i="4"/>
  <c r="G57" i="4"/>
  <c r="J36" i="4"/>
  <c r="H42" i="4"/>
  <c r="K57" i="4"/>
  <c r="Q33" i="4"/>
  <c r="Q22" i="4" s="1"/>
  <c r="Q20" i="4" s="1"/>
  <c r="AG33" i="4"/>
  <c r="AG22" i="4" s="1"/>
  <c r="AG20" i="4" s="1"/>
  <c r="BE33" i="4"/>
  <c r="BU33" i="4"/>
  <c r="N26" i="4"/>
  <c r="E34" i="4"/>
  <c r="I34" i="4"/>
  <c r="E36" i="4"/>
  <c r="I36" i="4"/>
  <c r="G36" i="4"/>
  <c r="K36" i="4"/>
  <c r="E42" i="4"/>
  <c r="I42" i="4"/>
  <c r="J42" i="4"/>
  <c r="R26" i="4"/>
  <c r="G34" i="4"/>
  <c r="K34" i="4"/>
  <c r="J57" i="4"/>
  <c r="G28" i="4"/>
  <c r="I57" i="4"/>
  <c r="I28" i="4"/>
  <c r="J34" i="4"/>
  <c r="K28" i="4"/>
  <c r="E57" i="4"/>
  <c r="J28" i="4"/>
  <c r="E28" i="4"/>
  <c r="H28" i="4"/>
  <c r="H57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R33" i="4"/>
  <c r="AZ33" i="4"/>
  <c r="BD33" i="4"/>
  <c r="BH33" i="4"/>
  <c r="BL33" i="4"/>
  <c r="BP33" i="4"/>
  <c r="BP22" i="4" s="1"/>
  <c r="BP20" i="4" s="1"/>
  <c r="BT33" i="4"/>
  <c r="G57" i="1"/>
  <c r="H57" i="3" s="1"/>
  <c r="U25" i="3"/>
  <c r="T25" i="3"/>
  <c r="S25" i="3"/>
  <c r="BQ60" i="4"/>
  <c r="AH60" i="4"/>
  <c r="BJ60" i="4"/>
  <c r="AA60" i="4"/>
  <c r="BC60" i="4"/>
  <c r="T60" i="4"/>
  <c r="AV60" i="4"/>
  <c r="M60" i="4"/>
  <c r="F60" i="4" s="1"/>
  <c r="M59" i="4"/>
  <c r="M58" i="4"/>
  <c r="BQ56" i="4"/>
  <c r="BQ25" i="4" s="1"/>
  <c r="AH56" i="4"/>
  <c r="AH25" i="4" s="1"/>
  <c r="BC56" i="4"/>
  <c r="BC25" i="4" s="1"/>
  <c r="M54" i="4"/>
  <c r="M53" i="4"/>
  <c r="M52" i="4"/>
  <c r="M51" i="4"/>
  <c r="M50" i="4"/>
  <c r="BQ46" i="4"/>
  <c r="AH46" i="4"/>
  <c r="BJ46" i="4"/>
  <c r="AA46" i="4"/>
  <c r="BC46" i="4"/>
  <c r="T46" i="4"/>
  <c r="AV46" i="4"/>
  <c r="M46" i="4"/>
  <c r="F46" i="4" s="1"/>
  <c r="M44" i="4"/>
  <c r="M43" i="4"/>
  <c r="BQ40" i="4"/>
  <c r="AH40" i="4"/>
  <c r="BJ40" i="4"/>
  <c r="AA40" i="4"/>
  <c r="BC40" i="4"/>
  <c r="T40" i="4"/>
  <c r="AV40" i="4"/>
  <c r="M40" i="4"/>
  <c r="M39" i="4"/>
  <c r="M38" i="4"/>
  <c r="M37" i="4"/>
  <c r="BQ35" i="4"/>
  <c r="BQ34" i="4" s="1"/>
  <c r="AH35" i="4"/>
  <c r="AH34" i="4" s="1"/>
  <c r="BJ35" i="4"/>
  <c r="BJ34" i="4" s="1"/>
  <c r="AA35" i="4"/>
  <c r="AA34" i="4" s="1"/>
  <c r="BC35" i="4"/>
  <c r="BC34" i="4" s="1"/>
  <c r="T35" i="4"/>
  <c r="T34" i="4" s="1"/>
  <c r="AV35" i="4"/>
  <c r="AV34" i="4" s="1"/>
  <c r="M35" i="4"/>
  <c r="F35" i="4" s="1"/>
  <c r="Q23" i="3"/>
  <c r="P23" i="3"/>
  <c r="M23" i="3"/>
  <c r="M36" i="4" l="1"/>
  <c r="E21" i="4"/>
  <c r="E23" i="5"/>
  <c r="AN22" i="4"/>
  <c r="AP22" i="4"/>
  <c r="AT22" i="4"/>
  <c r="E26" i="4"/>
  <c r="H24" i="5"/>
  <c r="AR22" i="4"/>
  <c r="AQ22" i="4"/>
  <c r="AS22" i="4"/>
  <c r="G24" i="5"/>
  <c r="I23" i="5"/>
  <c r="E24" i="5"/>
  <c r="G23" i="5"/>
  <c r="F23" i="5"/>
  <c r="F24" i="5"/>
  <c r="H23" i="5"/>
  <c r="I24" i="5"/>
  <c r="D58" i="8"/>
  <c r="AD58" i="8" s="1"/>
  <c r="AV37" i="4"/>
  <c r="BC37" i="4"/>
  <c r="BJ37" i="4"/>
  <c r="BQ37" i="4"/>
  <c r="AV38" i="4"/>
  <c r="BC38" i="4"/>
  <c r="BJ38" i="4"/>
  <c r="BQ38" i="4"/>
  <c r="AV39" i="4"/>
  <c r="BC39" i="4"/>
  <c r="BJ39" i="4"/>
  <c r="BQ39" i="4"/>
  <c r="AV43" i="4"/>
  <c r="BC43" i="4"/>
  <c r="BJ43" i="4"/>
  <c r="BQ43" i="4"/>
  <c r="AV44" i="4"/>
  <c r="BC44" i="4"/>
  <c r="BJ44" i="4"/>
  <c r="BQ44" i="4"/>
  <c r="AV50" i="4"/>
  <c r="BC50" i="4"/>
  <c r="BJ50" i="4"/>
  <c r="BQ50" i="4"/>
  <c r="AV51" i="4"/>
  <c r="BC51" i="4"/>
  <c r="BJ51" i="4"/>
  <c r="BQ51" i="4"/>
  <c r="AV52" i="4"/>
  <c r="BC52" i="4"/>
  <c r="BJ52" i="4"/>
  <c r="BQ52" i="4"/>
  <c r="AV53" i="4"/>
  <c r="BC53" i="4"/>
  <c r="BJ53" i="4"/>
  <c r="BQ53" i="4"/>
  <c r="AV54" i="4"/>
  <c r="BC54" i="4"/>
  <c r="BJ54" i="4"/>
  <c r="BQ54" i="4"/>
  <c r="AV55" i="4"/>
  <c r="BC55" i="4"/>
  <c r="BJ55" i="4"/>
  <c r="BQ55" i="4"/>
  <c r="AV58" i="4"/>
  <c r="BC58" i="4"/>
  <c r="BJ58" i="4"/>
  <c r="BQ58" i="4"/>
  <c r="AV59" i="4"/>
  <c r="BC59" i="4"/>
  <c r="BJ59" i="4"/>
  <c r="BQ59" i="4"/>
  <c r="T37" i="4"/>
  <c r="AA37" i="4"/>
  <c r="AH37" i="4"/>
  <c r="T38" i="4"/>
  <c r="AA38" i="4"/>
  <c r="AH38" i="4"/>
  <c r="T39" i="4"/>
  <c r="AA39" i="4"/>
  <c r="AH39" i="4"/>
  <c r="T43" i="4"/>
  <c r="AA43" i="4"/>
  <c r="AH43" i="4"/>
  <c r="T44" i="4"/>
  <c r="AA44" i="4"/>
  <c r="AH44" i="4"/>
  <c r="T50" i="4"/>
  <c r="AA50" i="4"/>
  <c r="AH50" i="4"/>
  <c r="T51" i="4"/>
  <c r="AA51" i="4"/>
  <c r="AH51" i="4"/>
  <c r="T52" i="4"/>
  <c r="AA52" i="4"/>
  <c r="AH52" i="4"/>
  <c r="T53" i="4"/>
  <c r="AA53" i="4"/>
  <c r="AH53" i="4"/>
  <c r="T54" i="4"/>
  <c r="AA54" i="4"/>
  <c r="AH54" i="4"/>
  <c r="M55" i="4"/>
  <c r="T55" i="4"/>
  <c r="AA55" i="4"/>
  <c r="AH55" i="4"/>
  <c r="T58" i="4"/>
  <c r="AA58" i="4"/>
  <c r="AH58" i="4"/>
  <c r="T59" i="4"/>
  <c r="AA59" i="4"/>
  <c r="AH59" i="4"/>
  <c r="D35" i="4"/>
  <c r="BZ60" i="4"/>
  <c r="I33" i="5"/>
  <c r="G41" i="5"/>
  <c r="I35" i="5"/>
  <c r="G35" i="5"/>
  <c r="G33" i="5"/>
  <c r="F41" i="5"/>
  <c r="E41" i="5"/>
  <c r="H33" i="5"/>
  <c r="E33" i="5"/>
  <c r="H41" i="5"/>
  <c r="E35" i="5"/>
  <c r="H35" i="5"/>
  <c r="I41" i="5"/>
  <c r="F33" i="5"/>
  <c r="F35" i="5"/>
  <c r="M34" i="4"/>
  <c r="F34" i="4" s="1"/>
  <c r="AO60" i="4"/>
  <c r="BQ57" i="4"/>
  <c r="BQ26" i="4" s="1"/>
  <c r="D19" i="7"/>
  <c r="BC42" i="4"/>
  <c r="M42" i="4"/>
  <c r="K23" i="3"/>
  <c r="AV56" i="4"/>
  <c r="O23" i="3"/>
  <c r="BJ56" i="4"/>
  <c r="BJ25" i="4" s="1"/>
  <c r="T56" i="4"/>
  <c r="T25" i="4" s="1"/>
  <c r="L23" i="3"/>
  <c r="F40" i="4"/>
  <c r="AO40" i="4"/>
  <c r="AO46" i="4"/>
  <c r="M57" i="4"/>
  <c r="M26" i="4" s="1"/>
  <c r="AO35" i="4"/>
  <c r="J23" i="3"/>
  <c r="M56" i="4"/>
  <c r="N23" i="3"/>
  <c r="AA56" i="4"/>
  <c r="AA25" i="4" s="1"/>
  <c r="K20" i="5"/>
  <c r="N20" i="6"/>
  <c r="G27" i="6"/>
  <c r="K27" i="6"/>
  <c r="R20" i="6"/>
  <c r="L20" i="6"/>
  <c r="X20" i="6"/>
  <c r="X19" i="6" s="1"/>
  <c r="I27" i="6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N56" i="5"/>
  <c r="L27" i="5"/>
  <c r="J27" i="5"/>
  <c r="AX22" i="4"/>
  <c r="P32" i="5"/>
  <c r="H21" i="4"/>
  <c r="F27" i="5"/>
  <c r="BS22" i="4"/>
  <c r="AE32" i="5"/>
  <c r="BA22" i="4"/>
  <c r="S21" i="5" s="1"/>
  <c r="S32" i="5"/>
  <c r="K21" i="4"/>
  <c r="I27" i="5"/>
  <c r="N20" i="5"/>
  <c r="AZ22" i="4"/>
  <c r="R32" i="5"/>
  <c r="BK22" i="4"/>
  <c r="Y32" i="5"/>
  <c r="AW22" i="4"/>
  <c r="O32" i="5"/>
  <c r="BF22" i="4"/>
  <c r="V32" i="5"/>
  <c r="J21" i="4"/>
  <c r="H27" i="5"/>
  <c r="I21" i="4"/>
  <c r="G27" i="5"/>
  <c r="N25" i="5"/>
  <c r="L20" i="5"/>
  <c r="J20" i="5"/>
  <c r="K27" i="5"/>
  <c r="M56" i="5"/>
  <c r="H26" i="4"/>
  <c r="F56" i="5"/>
  <c r="M25" i="5"/>
  <c r="I26" i="4"/>
  <c r="G56" i="5"/>
  <c r="G26" i="4"/>
  <c r="E56" i="5"/>
  <c r="J56" i="5"/>
  <c r="K56" i="5"/>
  <c r="J26" i="4"/>
  <c r="H56" i="5"/>
  <c r="L56" i="5"/>
  <c r="L25" i="5"/>
  <c r="K26" i="4"/>
  <c r="I56" i="5"/>
  <c r="J25" i="5"/>
  <c r="K25" i="5"/>
  <c r="D60" i="4"/>
  <c r="D46" i="4"/>
  <c r="P22" i="4"/>
  <c r="P20" i="4" s="1"/>
  <c r="I33" i="4"/>
  <c r="J33" i="4"/>
  <c r="L22" i="4"/>
  <c r="L20" i="4" s="1"/>
  <c r="E33" i="4"/>
  <c r="O22" i="4"/>
  <c r="O20" i="4" s="1"/>
  <c r="H33" i="4"/>
  <c r="N22" i="4"/>
  <c r="N20" i="4" s="1"/>
  <c r="G33" i="4"/>
  <c r="R22" i="4"/>
  <c r="R20" i="4" s="1"/>
  <c r="K33" i="4"/>
  <c r="E55" i="3"/>
  <c r="E24" i="3" s="1"/>
  <c r="E32" i="3"/>
  <c r="E40" i="3"/>
  <c r="E34" i="3"/>
  <c r="E26" i="3"/>
  <c r="E19" i="3" s="1"/>
  <c r="E23" i="3"/>
  <c r="N47" i="2"/>
  <c r="O47" i="2"/>
  <c r="P47" i="2"/>
  <c r="Q47" i="2"/>
  <c r="R47" i="2"/>
  <c r="S47" i="2"/>
  <c r="T47" i="2"/>
  <c r="U47" i="2"/>
  <c r="V47" i="2"/>
  <c r="W47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7" i="2"/>
  <c r="I47" i="2" s="1"/>
  <c r="M41" i="2"/>
  <c r="I41" i="2" s="1"/>
  <c r="M23" i="2"/>
  <c r="I23" i="2" s="1"/>
  <c r="H47" i="2"/>
  <c r="D47" i="2" s="1"/>
  <c r="H41" i="2"/>
  <c r="D41" i="2" s="1"/>
  <c r="H23" i="2"/>
  <c r="D23" i="2" s="1"/>
  <c r="F12" i="10"/>
  <c r="C14" i="22" s="1"/>
  <c r="T11" i="9"/>
  <c r="Y11" i="8"/>
  <c r="Y11" i="7"/>
  <c r="O11" i="6"/>
  <c r="M11" i="5"/>
  <c r="O11" i="4"/>
  <c r="F11" i="3"/>
  <c r="G11" i="2"/>
  <c r="G10" i="10"/>
  <c r="H11" i="22" s="1"/>
  <c r="Z9" i="8"/>
  <c r="V9" i="9"/>
  <c r="Z9" i="7"/>
  <c r="P9" i="6"/>
  <c r="O9" i="5"/>
  <c r="S9" i="4"/>
  <c r="J9" i="3"/>
  <c r="L9" i="2"/>
  <c r="E7" i="10"/>
  <c r="D6" i="22" s="1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8" i="1"/>
  <c r="G58" i="1"/>
  <c r="H58" i="3" s="1"/>
  <c r="H57" i="1"/>
  <c r="H59" i="2"/>
  <c r="H56" i="1"/>
  <c r="G56" i="1"/>
  <c r="H56" i="3" s="1"/>
  <c r="P55" i="1"/>
  <c r="O55" i="1"/>
  <c r="P55" i="3" s="1"/>
  <c r="N55" i="1"/>
  <c r="M55" i="1"/>
  <c r="N55" i="3" s="1"/>
  <c r="L55" i="1"/>
  <c r="K55" i="1"/>
  <c r="L55" i="3" s="1"/>
  <c r="J55" i="1"/>
  <c r="I55" i="1"/>
  <c r="J55" i="3" s="1"/>
  <c r="H54" i="1"/>
  <c r="G54" i="1"/>
  <c r="H54" i="3" s="1"/>
  <c r="H53" i="1"/>
  <c r="G53" i="1"/>
  <c r="H53" i="3" s="1"/>
  <c r="H52" i="1"/>
  <c r="G52" i="1"/>
  <c r="H52" i="3" s="1"/>
  <c r="H51" i="1"/>
  <c r="G51" i="1"/>
  <c r="H51" i="3" s="1"/>
  <c r="H50" i="1"/>
  <c r="G50" i="1"/>
  <c r="H50" i="3" s="1"/>
  <c r="H49" i="1"/>
  <c r="G49" i="1"/>
  <c r="H49" i="3" s="1"/>
  <c r="H48" i="1"/>
  <c r="G48" i="1"/>
  <c r="H48" i="3" s="1"/>
  <c r="Y48" i="8"/>
  <c r="N46" i="1"/>
  <c r="O48" i="8"/>
  <c r="J46" i="1"/>
  <c r="H44" i="1"/>
  <c r="G44" i="1"/>
  <c r="H44" i="3" s="1"/>
  <c r="H42" i="1"/>
  <c r="G42" i="1"/>
  <c r="H42" i="3" s="1"/>
  <c r="H41" i="1"/>
  <c r="G41" i="1"/>
  <c r="H41" i="3" s="1"/>
  <c r="P40" i="1"/>
  <c r="Q40" i="3" s="1"/>
  <c r="O40" i="1"/>
  <c r="P40" i="3" s="1"/>
  <c r="N40" i="1"/>
  <c r="O40" i="3" s="1"/>
  <c r="M40" i="1"/>
  <c r="N40" i="3" s="1"/>
  <c r="L40" i="1"/>
  <c r="M40" i="3" s="1"/>
  <c r="J40" i="1"/>
  <c r="K40" i="3" s="1"/>
  <c r="I40" i="1"/>
  <c r="J40" i="3" s="1"/>
  <c r="H38" i="1"/>
  <c r="G38" i="1"/>
  <c r="H38" i="3" s="1"/>
  <c r="H37" i="1"/>
  <c r="G37" i="1"/>
  <c r="H37" i="3" s="1"/>
  <c r="H36" i="1"/>
  <c r="G36" i="1"/>
  <c r="H36" i="3" s="1"/>
  <c r="H35" i="1"/>
  <c r="G35" i="1"/>
  <c r="H35" i="3" s="1"/>
  <c r="P34" i="1"/>
  <c r="Q34" i="3" s="1"/>
  <c r="O34" i="1"/>
  <c r="P34" i="3" s="1"/>
  <c r="N34" i="1"/>
  <c r="O34" i="3" s="1"/>
  <c r="M34" i="1"/>
  <c r="N34" i="3" s="1"/>
  <c r="L34" i="1"/>
  <c r="M34" i="3" s="1"/>
  <c r="K34" i="1"/>
  <c r="L34" i="3" s="1"/>
  <c r="J34" i="1"/>
  <c r="K34" i="3" s="1"/>
  <c r="I34" i="1"/>
  <c r="J34" i="3" s="1"/>
  <c r="H33" i="1"/>
  <c r="G33" i="1"/>
  <c r="H33" i="3" s="1"/>
  <c r="P32" i="1"/>
  <c r="Q32" i="3" s="1"/>
  <c r="O32" i="1"/>
  <c r="P32" i="3" s="1"/>
  <c r="N32" i="1"/>
  <c r="O32" i="3" s="1"/>
  <c r="M32" i="1"/>
  <c r="N32" i="3" s="1"/>
  <c r="L32" i="1"/>
  <c r="M32" i="3" s="1"/>
  <c r="K32" i="1"/>
  <c r="L32" i="3" s="1"/>
  <c r="J32" i="1"/>
  <c r="K32" i="3" s="1"/>
  <c r="I32" i="1"/>
  <c r="J32" i="3" s="1"/>
  <c r="G30" i="1"/>
  <c r="H30" i="3" s="1"/>
  <c r="H29" i="1"/>
  <c r="G29" i="1"/>
  <c r="H29" i="3" s="1"/>
  <c r="H28" i="1"/>
  <c r="G28" i="1"/>
  <c r="H28" i="3" s="1"/>
  <c r="P27" i="1"/>
  <c r="O27" i="1"/>
  <c r="P27" i="3" s="1"/>
  <c r="N27" i="1"/>
  <c r="M27" i="1"/>
  <c r="N27" i="3" s="1"/>
  <c r="L27" i="1"/>
  <c r="M27" i="3" s="1"/>
  <c r="K27" i="1"/>
  <c r="L27" i="3" s="1"/>
  <c r="J27" i="1"/>
  <c r="I27" i="1"/>
  <c r="J27" i="3" s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F37" i="4" l="1"/>
  <c r="J28" i="8"/>
  <c r="K27" i="3"/>
  <c r="AV29" i="4" s="1"/>
  <c r="T28" i="8"/>
  <c r="O27" i="3"/>
  <c r="BJ29" i="4" s="1"/>
  <c r="BJ28" i="4" s="1"/>
  <c r="BJ21" i="4" s="1"/>
  <c r="P26" i="1"/>
  <c r="Y27" i="8" s="1"/>
  <c r="Q27" i="3"/>
  <c r="BQ29" i="4" s="1"/>
  <c r="BQ28" i="4" s="1"/>
  <c r="BQ21" i="4" s="1"/>
  <c r="I28" i="3"/>
  <c r="D28" i="1"/>
  <c r="D28" i="3" s="1"/>
  <c r="I29" i="3"/>
  <c r="D29" i="1"/>
  <c r="D29" i="3" s="1"/>
  <c r="I41" i="3"/>
  <c r="D41" i="1"/>
  <c r="D41" i="3" s="1"/>
  <c r="I42" i="3"/>
  <c r="D42" i="1"/>
  <c r="D42" i="3" s="1"/>
  <c r="I44" i="3"/>
  <c r="D44" i="1"/>
  <c r="D44" i="3" s="1"/>
  <c r="I48" i="3"/>
  <c r="D48" i="1"/>
  <c r="D48" i="3" s="1"/>
  <c r="D49" i="1"/>
  <c r="D49" i="3" s="1"/>
  <c r="I49" i="3"/>
  <c r="I50" i="3"/>
  <c r="D50" i="1"/>
  <c r="D50" i="3" s="1"/>
  <c r="D51" i="1"/>
  <c r="D51" i="3" s="1"/>
  <c r="I51" i="3"/>
  <c r="I52" i="3"/>
  <c r="D52" i="1"/>
  <c r="D52" i="3" s="1"/>
  <c r="D53" i="1"/>
  <c r="D53" i="3" s="1"/>
  <c r="I53" i="3"/>
  <c r="D54" i="1"/>
  <c r="D54" i="3" s="1"/>
  <c r="I54" i="3"/>
  <c r="I23" i="3" s="1"/>
  <c r="J56" i="8"/>
  <c r="K55" i="3"/>
  <c r="O56" i="8"/>
  <c r="M55" i="3"/>
  <c r="T56" i="8"/>
  <c r="O55" i="3"/>
  <c r="Y56" i="8"/>
  <c r="Q55" i="3"/>
  <c r="D56" i="1"/>
  <c r="D56" i="3" s="1"/>
  <c r="I56" i="3"/>
  <c r="I57" i="3"/>
  <c r="T57" i="3" s="1"/>
  <c r="D57" i="1"/>
  <c r="D57" i="3" s="1"/>
  <c r="D58" i="1"/>
  <c r="D58" i="3" s="1"/>
  <c r="I58" i="3"/>
  <c r="I33" i="3"/>
  <c r="D33" i="1"/>
  <c r="D33" i="3" s="1"/>
  <c r="D35" i="1"/>
  <c r="D35" i="3" s="1"/>
  <c r="I35" i="3"/>
  <c r="I36" i="3"/>
  <c r="D36" i="1"/>
  <c r="D36" i="3" s="1"/>
  <c r="D37" i="1"/>
  <c r="D37" i="3" s="1"/>
  <c r="I37" i="3"/>
  <c r="I38" i="3"/>
  <c r="D38" i="1"/>
  <c r="D38" i="3" s="1"/>
  <c r="J47" i="8"/>
  <c r="K46" i="3"/>
  <c r="T47" i="8"/>
  <c r="O46" i="3"/>
  <c r="I20" i="5"/>
  <c r="F20" i="5"/>
  <c r="H20" i="5"/>
  <c r="BA20" i="4"/>
  <c r="S19" i="5" s="1"/>
  <c r="AP20" i="4"/>
  <c r="AN20" i="4"/>
  <c r="F48" i="1"/>
  <c r="G48" i="3" s="1"/>
  <c r="F52" i="1"/>
  <c r="G52" i="3" s="1"/>
  <c r="F54" i="1"/>
  <c r="G54" i="3" s="1"/>
  <c r="F44" i="1"/>
  <c r="G44" i="3" s="1"/>
  <c r="H40" i="1"/>
  <c r="BJ57" i="4"/>
  <c r="BJ26" i="4" s="1"/>
  <c r="AO54" i="4"/>
  <c r="AO43" i="4"/>
  <c r="BY60" i="4"/>
  <c r="F59" i="4"/>
  <c r="BQ42" i="4"/>
  <c r="H25" i="5"/>
  <c r="E25" i="5"/>
  <c r="G25" i="5"/>
  <c r="AS20" i="4"/>
  <c r="AQ20" i="4"/>
  <c r="AR20" i="4"/>
  <c r="E22" i="4"/>
  <c r="I25" i="5"/>
  <c r="F25" i="5"/>
  <c r="AO39" i="4"/>
  <c r="AT20" i="4"/>
  <c r="S57" i="1"/>
  <c r="AO58" i="4"/>
  <c r="AO44" i="4"/>
  <c r="BC36" i="4"/>
  <c r="BC33" i="4" s="1"/>
  <c r="BC22" i="4" s="1"/>
  <c r="AH42" i="4"/>
  <c r="AO59" i="4"/>
  <c r="AV57" i="4"/>
  <c r="AV26" i="4" s="1"/>
  <c r="AO55" i="4"/>
  <c r="AO52" i="4"/>
  <c r="AO51" i="4"/>
  <c r="AO50" i="4"/>
  <c r="AO37" i="4"/>
  <c r="AO53" i="4"/>
  <c r="BJ42" i="4"/>
  <c r="AO38" i="4"/>
  <c r="F54" i="4"/>
  <c r="F52" i="4"/>
  <c r="F44" i="4"/>
  <c r="D55" i="8"/>
  <c r="AD55" i="8" s="1"/>
  <c r="AD24" i="8" s="1"/>
  <c r="D59" i="8"/>
  <c r="AD59" i="8" s="1"/>
  <c r="F50" i="4"/>
  <c r="D43" i="8"/>
  <c r="AD43" i="8" s="1"/>
  <c r="AA42" i="4"/>
  <c r="T42" i="4"/>
  <c r="D36" i="8"/>
  <c r="AD36" i="8" s="1"/>
  <c r="D37" i="8"/>
  <c r="AD37" i="8" s="1"/>
  <c r="D39" i="8"/>
  <c r="AD39" i="8" s="1"/>
  <c r="F38" i="4"/>
  <c r="K31" i="1"/>
  <c r="L31" i="3" s="1"/>
  <c r="E46" i="3"/>
  <c r="E22" i="3" s="1"/>
  <c r="E31" i="3"/>
  <c r="E20" i="3" s="1"/>
  <c r="CA27" i="6"/>
  <c r="CC27" i="6"/>
  <c r="BY27" i="6"/>
  <c r="F51" i="4"/>
  <c r="D51" i="4" s="1"/>
  <c r="F39" i="4"/>
  <c r="AA57" i="4"/>
  <c r="AA26" i="4" s="1"/>
  <c r="F53" i="4"/>
  <c r="AH57" i="4"/>
  <c r="AH26" i="4" s="1"/>
  <c r="T57" i="4"/>
  <c r="T26" i="4" s="1"/>
  <c r="F55" i="4"/>
  <c r="AH36" i="4"/>
  <c r="AA36" i="4"/>
  <c r="T36" i="4"/>
  <c r="L24" i="3"/>
  <c r="F58" i="4"/>
  <c r="F43" i="4"/>
  <c r="BC57" i="4"/>
  <c r="BC26" i="4" s="1"/>
  <c r="AV42" i="4"/>
  <c r="BQ36" i="4"/>
  <c r="BJ36" i="4"/>
  <c r="AV36" i="4"/>
  <c r="D40" i="4"/>
  <c r="AO34" i="4"/>
  <c r="BY46" i="4"/>
  <c r="D34" i="4"/>
  <c r="E24" i="8"/>
  <c r="K24" i="1"/>
  <c r="BY35" i="4"/>
  <c r="BZ46" i="4"/>
  <c r="BZ35" i="4"/>
  <c r="BC29" i="4"/>
  <c r="BC28" i="4" s="1"/>
  <c r="BC21" i="4" s="1"/>
  <c r="O28" i="8"/>
  <c r="Y28" i="8"/>
  <c r="D29" i="8"/>
  <c r="AD29" i="8" s="1"/>
  <c r="U30" i="3"/>
  <c r="D31" i="8"/>
  <c r="AD31" i="8" s="1"/>
  <c r="D34" i="8"/>
  <c r="AD34" i="8" s="1"/>
  <c r="AD33" i="8" s="1"/>
  <c r="D38" i="8"/>
  <c r="AD38" i="8" s="1"/>
  <c r="J41" i="8"/>
  <c r="O41" i="8"/>
  <c r="T41" i="8"/>
  <c r="Y41" i="8"/>
  <c r="D54" i="8"/>
  <c r="AD54" i="8" s="1"/>
  <c r="D30" i="8"/>
  <c r="AD30" i="8" s="1"/>
  <c r="J33" i="8"/>
  <c r="O33" i="8"/>
  <c r="T33" i="8"/>
  <c r="Y33" i="8"/>
  <c r="J35" i="8"/>
  <c r="O35" i="8"/>
  <c r="T35" i="8"/>
  <c r="Y35" i="8"/>
  <c r="D42" i="8"/>
  <c r="AD42" i="8" s="1"/>
  <c r="D45" i="8"/>
  <c r="AD45" i="8" s="1"/>
  <c r="J48" i="8"/>
  <c r="P48" i="8"/>
  <c r="AO48" i="8"/>
  <c r="AO47" i="8" s="1"/>
  <c r="AO23" i="8" s="1"/>
  <c r="AO19" i="8" s="1"/>
  <c r="Q48" i="8"/>
  <c r="T48" i="8"/>
  <c r="Z48" i="8"/>
  <c r="AY48" i="8"/>
  <c r="AY47" i="8" s="1"/>
  <c r="AY23" i="8" s="1"/>
  <c r="AY19" i="8" s="1"/>
  <c r="AA48" i="8"/>
  <c r="D49" i="8"/>
  <c r="AD49" i="8" s="1"/>
  <c r="D50" i="8"/>
  <c r="AD50" i="8" s="1"/>
  <c r="D51" i="8"/>
  <c r="AD51" i="8" s="1"/>
  <c r="D52" i="8"/>
  <c r="AD52" i="8" s="1"/>
  <c r="D53" i="8"/>
  <c r="AD53" i="8" s="1"/>
  <c r="D57" i="8"/>
  <c r="AD57" i="8" s="1"/>
  <c r="BY40" i="4"/>
  <c r="M33" i="4"/>
  <c r="M22" i="4" s="1"/>
  <c r="J22" i="1"/>
  <c r="J23" i="8" s="1"/>
  <c r="I46" i="1"/>
  <c r="J46" i="3" s="1"/>
  <c r="M49" i="4"/>
  <c r="M46" i="1"/>
  <c r="N46" i="3" s="1"/>
  <c r="S54" i="1"/>
  <c r="J24" i="1"/>
  <c r="J25" i="8" s="1"/>
  <c r="N24" i="1"/>
  <c r="T25" i="8" s="1"/>
  <c r="H55" i="1"/>
  <c r="S58" i="1"/>
  <c r="U58" i="3"/>
  <c r="AV25" i="4"/>
  <c r="AO56" i="4"/>
  <c r="N22" i="1"/>
  <c r="T23" i="8" s="1"/>
  <c r="M51" i="2"/>
  <c r="I51" i="2" s="1"/>
  <c r="M53" i="2"/>
  <c r="I53" i="2" s="1"/>
  <c r="M35" i="2"/>
  <c r="I35" i="2" s="1"/>
  <c r="G40" i="1"/>
  <c r="H40" i="3" s="1"/>
  <c r="H44" i="2"/>
  <c r="D44" i="2" s="1"/>
  <c r="K46" i="1"/>
  <c r="L46" i="3" s="1"/>
  <c r="O46" i="1"/>
  <c r="P46" i="3" s="1"/>
  <c r="L24" i="1"/>
  <c r="O25" i="8" s="1"/>
  <c r="P24" i="1"/>
  <c r="Y25" i="8" s="1"/>
  <c r="R57" i="1"/>
  <c r="M31" i="1"/>
  <c r="H47" i="1"/>
  <c r="L46" i="1"/>
  <c r="P46" i="1"/>
  <c r="M55" i="2"/>
  <c r="I55" i="2" s="1"/>
  <c r="M25" i="4"/>
  <c r="F56" i="4"/>
  <c r="BZ40" i="4"/>
  <c r="G20" i="5"/>
  <c r="E20" i="5"/>
  <c r="BL20" i="4"/>
  <c r="Z19" i="5" s="1"/>
  <c r="H27" i="6"/>
  <c r="O20" i="6"/>
  <c r="R19" i="6"/>
  <c r="K19" i="6" s="1"/>
  <c r="K20" i="6"/>
  <c r="J27" i="6"/>
  <c r="Q20" i="6"/>
  <c r="I20" i="6"/>
  <c r="P19" i="6"/>
  <c r="I19" i="6" s="1"/>
  <c r="M20" i="6"/>
  <c r="F27" i="6"/>
  <c r="L19" i="6"/>
  <c r="E19" i="6" s="1"/>
  <c r="E20" i="6"/>
  <c r="G20" i="6"/>
  <c r="N19" i="6"/>
  <c r="G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G32" i="5"/>
  <c r="AW20" i="4"/>
  <c r="O19" i="5" s="1"/>
  <c r="O21" i="5"/>
  <c r="AZ20" i="4"/>
  <c r="R19" i="5" s="1"/>
  <c r="R21" i="5"/>
  <c r="G22" i="4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O31" i="1"/>
  <c r="P31" i="3" s="1"/>
  <c r="H38" i="2"/>
  <c r="D38" i="2" s="1"/>
  <c r="H40" i="2"/>
  <c r="D40" i="2" s="1"/>
  <c r="S35" i="1"/>
  <c r="J26" i="1"/>
  <c r="O26" i="1"/>
  <c r="P26" i="3" s="1"/>
  <c r="AH29" i="4"/>
  <c r="AH28" i="4" s="1"/>
  <c r="AH21" i="4" s="1"/>
  <c r="M30" i="2"/>
  <c r="I30" i="2" s="1"/>
  <c r="N26" i="1"/>
  <c r="K26" i="1"/>
  <c r="L26" i="3" s="1"/>
  <c r="T29" i="4"/>
  <c r="T28" i="4" s="1"/>
  <c r="T21" i="4" s="1"/>
  <c r="I26" i="1"/>
  <c r="J26" i="3" s="1"/>
  <c r="M29" i="4"/>
  <c r="M26" i="1"/>
  <c r="N26" i="3" s="1"/>
  <c r="AA29" i="4"/>
  <c r="AA28" i="4" s="1"/>
  <c r="AA21" i="4" s="1"/>
  <c r="O24" i="1"/>
  <c r="M24" i="1"/>
  <c r="I24" i="1"/>
  <c r="J24" i="3"/>
  <c r="H30" i="1"/>
  <c r="I31" i="1"/>
  <c r="H34" i="1"/>
  <c r="G47" i="1"/>
  <c r="H47" i="3" s="1"/>
  <c r="L26" i="1"/>
  <c r="M26" i="3" s="1"/>
  <c r="G23" i="1"/>
  <c r="D24" i="8" s="1"/>
  <c r="R48" i="1"/>
  <c r="R52" i="1"/>
  <c r="S30" i="1"/>
  <c r="R36" i="1"/>
  <c r="S37" i="1"/>
  <c r="R38" i="1"/>
  <c r="S53" i="1"/>
  <c r="H30" i="2"/>
  <c r="H32" i="2"/>
  <c r="H51" i="2"/>
  <c r="H53" i="2"/>
  <c r="H55" i="2"/>
  <c r="D59" i="2"/>
  <c r="M38" i="2"/>
  <c r="M40" i="2"/>
  <c r="M44" i="2"/>
  <c r="M59" i="2"/>
  <c r="W59" i="2" s="1"/>
  <c r="H23" i="1"/>
  <c r="R28" i="1"/>
  <c r="S29" i="1"/>
  <c r="H32" i="1"/>
  <c r="J31" i="1"/>
  <c r="K31" i="3" s="1"/>
  <c r="L31" i="1"/>
  <c r="M31" i="3" s="1"/>
  <c r="N31" i="1"/>
  <c r="O31" i="3" s="1"/>
  <c r="P31" i="1"/>
  <c r="Q31" i="3" s="1"/>
  <c r="S33" i="1"/>
  <c r="R41" i="1"/>
  <c r="S42" i="1"/>
  <c r="R44" i="1"/>
  <c r="S52" i="1"/>
  <c r="R53" i="1"/>
  <c r="R56" i="1"/>
  <c r="R58" i="1"/>
  <c r="H31" i="2"/>
  <c r="H35" i="2"/>
  <c r="H37" i="2"/>
  <c r="H39" i="2"/>
  <c r="H43" i="2"/>
  <c r="H46" i="2"/>
  <c r="H50" i="2"/>
  <c r="H52" i="2"/>
  <c r="H54" i="2"/>
  <c r="H56" i="2"/>
  <c r="H58" i="2"/>
  <c r="H60" i="2"/>
  <c r="M31" i="2"/>
  <c r="M37" i="2"/>
  <c r="M39" i="2"/>
  <c r="M43" i="2"/>
  <c r="M46" i="2"/>
  <c r="M50" i="2"/>
  <c r="M52" i="2"/>
  <c r="M54" i="2"/>
  <c r="M56" i="2"/>
  <c r="M58" i="2"/>
  <c r="M60" i="2"/>
  <c r="G27" i="1"/>
  <c r="H27" i="3" s="1"/>
  <c r="S28" i="1"/>
  <c r="R29" i="1"/>
  <c r="G32" i="1"/>
  <c r="H32" i="3" s="1"/>
  <c r="R33" i="1"/>
  <c r="G34" i="1"/>
  <c r="H34" i="3" s="1"/>
  <c r="R35" i="1"/>
  <c r="S36" i="1"/>
  <c r="R37" i="1"/>
  <c r="S38" i="1"/>
  <c r="S41" i="1"/>
  <c r="R42" i="1"/>
  <c r="S44" i="1"/>
  <c r="S48" i="1"/>
  <c r="R49" i="1"/>
  <c r="R50" i="1"/>
  <c r="R51" i="1"/>
  <c r="R54" i="1"/>
  <c r="G55" i="1"/>
  <c r="H55" i="3" s="1"/>
  <c r="S56" i="1"/>
  <c r="S49" i="1"/>
  <c r="S50" i="1"/>
  <c r="S51" i="1"/>
  <c r="E56" i="8" l="1"/>
  <c r="F35" i="1"/>
  <c r="G35" i="3" s="1"/>
  <c r="AD56" i="8"/>
  <c r="AD25" i="8" s="1"/>
  <c r="E18" i="3"/>
  <c r="F37" i="1"/>
  <c r="G37" i="3" s="1"/>
  <c r="F58" i="1"/>
  <c r="G58" i="3" s="1"/>
  <c r="F58" i="3" s="1"/>
  <c r="F41" i="1"/>
  <c r="G41" i="3" s="1"/>
  <c r="I32" i="3"/>
  <c r="D32" i="1"/>
  <c r="D32" i="3" s="1"/>
  <c r="I34" i="3"/>
  <c r="U34" i="3" s="1"/>
  <c r="D34" i="1"/>
  <c r="D34" i="3" s="1"/>
  <c r="I30" i="3"/>
  <c r="T30" i="3" s="1"/>
  <c r="D30" i="1"/>
  <c r="D30" i="3" s="1"/>
  <c r="T27" i="8"/>
  <c r="O26" i="3"/>
  <c r="J27" i="8"/>
  <c r="K26" i="3"/>
  <c r="Y47" i="8"/>
  <c r="E47" i="8" s="1"/>
  <c r="Q46" i="3"/>
  <c r="D47" i="1"/>
  <c r="D47" i="3" s="1"/>
  <c r="I47" i="3"/>
  <c r="U47" i="3" s="1"/>
  <c r="I55" i="3"/>
  <c r="I24" i="3" s="1"/>
  <c r="D55" i="1"/>
  <c r="D55" i="3" s="1"/>
  <c r="J31" i="3"/>
  <c r="J20" i="3" s="1"/>
  <c r="O47" i="8"/>
  <c r="M46" i="3"/>
  <c r="T54" i="3"/>
  <c r="F42" i="1"/>
  <c r="G42" i="3" s="1"/>
  <c r="F42" i="3" s="1"/>
  <c r="F38" i="1"/>
  <c r="G38" i="3" s="1"/>
  <c r="F50" i="1"/>
  <c r="G50" i="3" s="1"/>
  <c r="F29" i="1"/>
  <c r="G29" i="3" s="1"/>
  <c r="F29" i="3" s="1"/>
  <c r="P19" i="1"/>
  <c r="Y20" i="8" s="1"/>
  <c r="Q26" i="3"/>
  <c r="N31" i="3"/>
  <c r="N20" i="3" s="1"/>
  <c r="I40" i="3"/>
  <c r="D40" i="1"/>
  <c r="D40" i="3" s="1"/>
  <c r="BQ33" i="4"/>
  <c r="BQ22" i="4" s="1"/>
  <c r="D23" i="1"/>
  <c r="F38" i="3"/>
  <c r="F51" i="1"/>
  <c r="G51" i="3" s="1"/>
  <c r="F28" i="1"/>
  <c r="F30" i="1"/>
  <c r="F53" i="1"/>
  <c r="G53" i="3" s="1"/>
  <c r="F49" i="1"/>
  <c r="G49" i="3" s="1"/>
  <c r="F55" i="1"/>
  <c r="G55" i="3" s="1"/>
  <c r="F57" i="1"/>
  <c r="G57" i="3" s="1"/>
  <c r="F56" i="1"/>
  <c r="G56" i="3" s="1"/>
  <c r="F33" i="1"/>
  <c r="G33" i="3" s="1"/>
  <c r="F34" i="1"/>
  <c r="G34" i="3" s="1"/>
  <c r="F36" i="1"/>
  <c r="G36" i="3" s="1"/>
  <c r="BZ58" i="4"/>
  <c r="BZ43" i="4"/>
  <c r="U35" i="3"/>
  <c r="D59" i="4"/>
  <c r="D38" i="4"/>
  <c r="BY58" i="4"/>
  <c r="BY59" i="4"/>
  <c r="AO42" i="4"/>
  <c r="BY52" i="4"/>
  <c r="AA33" i="4"/>
  <c r="AA22" i="4" s="1"/>
  <c r="F42" i="4"/>
  <c r="D42" i="4" s="1"/>
  <c r="V55" i="2"/>
  <c r="U52" i="3"/>
  <c r="U50" i="3"/>
  <c r="U48" i="3"/>
  <c r="U44" i="3"/>
  <c r="T41" i="3"/>
  <c r="U37" i="3"/>
  <c r="U38" i="3"/>
  <c r="U42" i="3"/>
  <c r="BZ38" i="4"/>
  <c r="BZ52" i="4"/>
  <c r="D58" i="4"/>
  <c r="E21" i="5"/>
  <c r="I20" i="4"/>
  <c r="G19" i="5" s="1"/>
  <c r="E20" i="4"/>
  <c r="AO36" i="4"/>
  <c r="BY38" i="4"/>
  <c r="BZ44" i="4"/>
  <c r="AO57" i="4"/>
  <c r="BY51" i="4"/>
  <c r="BZ59" i="4"/>
  <c r="D52" i="4"/>
  <c r="F36" i="4"/>
  <c r="BY55" i="4"/>
  <c r="BZ51" i="4"/>
  <c r="AD35" i="8"/>
  <c r="U57" i="3"/>
  <c r="U53" i="3"/>
  <c r="U51" i="3"/>
  <c r="BY53" i="4"/>
  <c r="U49" i="3"/>
  <c r="AH33" i="4"/>
  <c r="AH22" i="4" s="1"/>
  <c r="D53" i="4"/>
  <c r="F57" i="4"/>
  <c r="T56" i="3"/>
  <c r="BY37" i="4"/>
  <c r="BZ37" i="4"/>
  <c r="BZ54" i="4"/>
  <c r="BY44" i="4"/>
  <c r="BZ39" i="4"/>
  <c r="BY50" i="4"/>
  <c r="D37" i="4"/>
  <c r="D43" i="4"/>
  <c r="BY54" i="4"/>
  <c r="D54" i="4"/>
  <c r="BZ50" i="4"/>
  <c r="BJ33" i="4"/>
  <c r="BJ22" i="4" s="1"/>
  <c r="D50" i="4"/>
  <c r="D39" i="4"/>
  <c r="BZ53" i="4"/>
  <c r="D44" i="4"/>
  <c r="T48" i="3"/>
  <c r="G46" i="1"/>
  <c r="BY43" i="4"/>
  <c r="T29" i="3"/>
  <c r="BY20" i="6"/>
  <c r="BW19" i="6"/>
  <c r="CA20" i="6"/>
  <c r="CB27" i="6"/>
  <c r="CC19" i="6"/>
  <c r="BZ27" i="6"/>
  <c r="BY19" i="6"/>
  <c r="BW20" i="6"/>
  <c r="BX27" i="6"/>
  <c r="CA19" i="6"/>
  <c r="CC20" i="6"/>
  <c r="BY39" i="4"/>
  <c r="AV33" i="4"/>
  <c r="AV22" i="4" s="1"/>
  <c r="BQ49" i="4"/>
  <c r="BQ48" i="4" s="1"/>
  <c r="BQ24" i="4" s="1"/>
  <c r="BC49" i="4"/>
  <c r="BC48" i="4" s="1"/>
  <c r="BC24" i="4" s="1"/>
  <c r="BC20" i="4" s="1"/>
  <c r="O24" i="3"/>
  <c r="K24" i="3"/>
  <c r="AV49" i="4"/>
  <c r="AV48" i="4" s="1"/>
  <c r="AV24" i="4" s="1"/>
  <c r="Q19" i="3"/>
  <c r="BY34" i="4"/>
  <c r="T33" i="4"/>
  <c r="T22" i="4" s="1"/>
  <c r="N24" i="3"/>
  <c r="P24" i="3"/>
  <c r="Q24" i="3"/>
  <c r="M24" i="3"/>
  <c r="AH49" i="4"/>
  <c r="AH48" i="4" s="1"/>
  <c r="AH24" i="4" s="1"/>
  <c r="T49" i="4"/>
  <c r="T48" i="4" s="1"/>
  <c r="T24" i="4" s="1"/>
  <c r="T20" i="4" s="1"/>
  <c r="O22" i="3"/>
  <c r="AA49" i="4"/>
  <c r="AA48" i="4" s="1"/>
  <c r="AA24" i="4" s="1"/>
  <c r="K22" i="3"/>
  <c r="BJ49" i="4"/>
  <c r="BJ48" i="4" s="1"/>
  <c r="BJ24" i="4" s="1"/>
  <c r="D55" i="4"/>
  <c r="BZ55" i="4"/>
  <c r="BZ34" i="4"/>
  <c r="N21" i="5"/>
  <c r="M57" i="2"/>
  <c r="I57" i="2" s="1"/>
  <c r="V51" i="2"/>
  <c r="H46" i="1"/>
  <c r="H24" i="1"/>
  <c r="D24" i="1" s="1"/>
  <c r="D24" i="3" s="1"/>
  <c r="S23" i="1"/>
  <c r="M49" i="2"/>
  <c r="I49" i="2" s="1"/>
  <c r="T42" i="3"/>
  <c r="T28" i="3"/>
  <c r="T53" i="3"/>
  <c r="T50" i="3"/>
  <c r="T33" i="3"/>
  <c r="T37" i="3"/>
  <c r="T38" i="3"/>
  <c r="H27" i="1"/>
  <c r="U29" i="3"/>
  <c r="M20" i="1"/>
  <c r="U41" i="3"/>
  <c r="T44" i="3"/>
  <c r="E28" i="8"/>
  <c r="D35" i="8"/>
  <c r="D33" i="8"/>
  <c r="O20" i="3"/>
  <c r="T32" i="8"/>
  <c r="K20" i="3"/>
  <c r="J32" i="8"/>
  <c r="D41" i="8"/>
  <c r="BA48" i="8"/>
  <c r="BA47" i="8" s="1"/>
  <c r="BA23" i="8" s="1"/>
  <c r="BA19" i="8" s="1"/>
  <c r="AA47" i="8"/>
  <c r="AA23" i="8" s="1"/>
  <c r="AA19" i="8" s="1"/>
  <c r="AZ48" i="8"/>
  <c r="AZ47" i="8" s="1"/>
  <c r="AZ23" i="8" s="1"/>
  <c r="AZ19" i="8" s="1"/>
  <c r="Z47" i="8"/>
  <c r="Z23" i="8" s="1"/>
  <c r="Z19" i="8" s="1"/>
  <c r="AQ48" i="8"/>
  <c r="AQ47" i="8" s="1"/>
  <c r="AQ23" i="8" s="1"/>
  <c r="AQ19" i="8" s="1"/>
  <c r="Q47" i="8"/>
  <c r="Q23" i="8" s="1"/>
  <c r="Q19" i="8" s="1"/>
  <c r="AP48" i="8"/>
  <c r="AP47" i="8" s="1"/>
  <c r="AP23" i="8" s="1"/>
  <c r="AP19" i="8" s="1"/>
  <c r="P47" i="8"/>
  <c r="P23" i="8" s="1"/>
  <c r="P19" i="8" s="1"/>
  <c r="AD41" i="8"/>
  <c r="E35" i="8"/>
  <c r="E33" i="8"/>
  <c r="T52" i="3"/>
  <c r="E41" i="8"/>
  <c r="R30" i="1"/>
  <c r="H24" i="3"/>
  <c r="D56" i="8"/>
  <c r="D28" i="8"/>
  <c r="Q20" i="3"/>
  <c r="Y32" i="8"/>
  <c r="M20" i="3"/>
  <c r="O32" i="8"/>
  <c r="M36" i="2"/>
  <c r="I36" i="2" s="1"/>
  <c r="O27" i="8"/>
  <c r="D48" i="8"/>
  <c r="AD48" i="8" s="1"/>
  <c r="AD47" i="8" s="1"/>
  <c r="AD23" i="8" s="1"/>
  <c r="T51" i="3"/>
  <c r="T49" i="3"/>
  <c r="E25" i="8"/>
  <c r="AB48" i="8"/>
  <c r="U48" i="8"/>
  <c r="AT48" i="8"/>
  <c r="AT47" i="8" s="1"/>
  <c r="AT23" i="8" s="1"/>
  <c r="AT19" i="8" s="1"/>
  <c r="V48" i="8"/>
  <c r="R48" i="8"/>
  <c r="L48" i="8"/>
  <c r="AJ48" i="8"/>
  <c r="K48" i="8"/>
  <c r="M48" i="8" s="1"/>
  <c r="E48" i="8"/>
  <c r="AD28" i="8"/>
  <c r="AD27" i="8" s="1"/>
  <c r="AD20" i="8" s="1"/>
  <c r="AV28" i="4"/>
  <c r="AV21" i="4" s="1"/>
  <c r="AO29" i="4"/>
  <c r="O22" i="1"/>
  <c r="S48" i="3"/>
  <c r="F48" i="3"/>
  <c r="M48" i="4"/>
  <c r="F44" i="3"/>
  <c r="S44" i="3"/>
  <c r="M28" i="4"/>
  <c r="F29" i="4"/>
  <c r="U36" i="3"/>
  <c r="U56" i="3"/>
  <c r="L22" i="1"/>
  <c r="O23" i="8" s="1"/>
  <c r="AO25" i="4"/>
  <c r="BY56" i="4"/>
  <c r="I22" i="1"/>
  <c r="J22" i="3"/>
  <c r="W44" i="2"/>
  <c r="H49" i="2"/>
  <c r="BZ56" i="4"/>
  <c r="D56" i="4"/>
  <c r="F25" i="4"/>
  <c r="K22" i="1"/>
  <c r="U54" i="3"/>
  <c r="H23" i="3"/>
  <c r="U23" i="3" s="1"/>
  <c r="S47" i="1"/>
  <c r="R47" i="1"/>
  <c r="H42" i="2"/>
  <c r="D42" i="2" s="1"/>
  <c r="V30" i="2"/>
  <c r="U28" i="3"/>
  <c r="P22" i="1"/>
  <c r="Y23" i="8" s="1"/>
  <c r="T58" i="3"/>
  <c r="U33" i="3"/>
  <c r="M22" i="1"/>
  <c r="G20" i="4"/>
  <c r="N19" i="5"/>
  <c r="M21" i="5"/>
  <c r="Q19" i="6"/>
  <c r="J19" i="6" s="1"/>
  <c r="J20" i="6"/>
  <c r="H20" i="6"/>
  <c r="O19" i="6"/>
  <c r="H19" i="6" s="1"/>
  <c r="M19" i="6"/>
  <c r="F19" i="6" s="1"/>
  <c r="F20" i="6"/>
  <c r="K21" i="5"/>
  <c r="K20" i="4"/>
  <c r="I21" i="5"/>
  <c r="G21" i="5"/>
  <c r="L21" i="5"/>
  <c r="J20" i="4"/>
  <c r="H21" i="5"/>
  <c r="J19" i="5"/>
  <c r="J21" i="5"/>
  <c r="M19" i="5"/>
  <c r="L19" i="5"/>
  <c r="K19" i="5"/>
  <c r="H20" i="4"/>
  <c r="F21" i="5"/>
  <c r="S38" i="3"/>
  <c r="O20" i="1"/>
  <c r="P20" i="3"/>
  <c r="T36" i="3"/>
  <c r="K20" i="1"/>
  <c r="L20" i="3"/>
  <c r="T35" i="3"/>
  <c r="K19" i="1"/>
  <c r="O19" i="1"/>
  <c r="N19" i="1"/>
  <c r="T20" i="8" s="1"/>
  <c r="M19" i="1"/>
  <c r="I19" i="1"/>
  <c r="J19" i="3"/>
  <c r="J19" i="1"/>
  <c r="J20" i="8" s="1"/>
  <c r="S55" i="1"/>
  <c r="L20" i="1"/>
  <c r="O21" i="8" s="1"/>
  <c r="I20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7" i="2"/>
  <c r="S34" i="1"/>
  <c r="H36" i="2"/>
  <c r="H34" i="2"/>
  <c r="V60" i="2"/>
  <c r="I60" i="2"/>
  <c r="V56" i="2"/>
  <c r="I56" i="2"/>
  <c r="V52" i="2"/>
  <c r="I52" i="2"/>
  <c r="I43" i="2"/>
  <c r="V43" i="2"/>
  <c r="V37" i="2"/>
  <c r="I37" i="2"/>
  <c r="D60" i="2"/>
  <c r="O60" i="2" s="1"/>
  <c r="W60" i="2"/>
  <c r="D56" i="2"/>
  <c r="O56" i="2" s="1"/>
  <c r="W56" i="2"/>
  <c r="D52" i="2"/>
  <c r="W52" i="2"/>
  <c r="W46" i="2"/>
  <c r="D46" i="2"/>
  <c r="D39" i="2"/>
  <c r="W39" i="2"/>
  <c r="D35" i="2"/>
  <c r="O35" i="2" s="1"/>
  <c r="W35" i="2"/>
  <c r="M34" i="2"/>
  <c r="I40" i="2"/>
  <c r="N40" i="2" s="1"/>
  <c r="V40" i="2"/>
  <c r="W53" i="2"/>
  <c r="D53" i="2"/>
  <c r="W32" i="2"/>
  <c r="D32" i="2"/>
  <c r="R40" i="1"/>
  <c r="M42" i="2"/>
  <c r="G26" i="1"/>
  <c r="H26" i="3" s="1"/>
  <c r="H29" i="2"/>
  <c r="V58" i="2"/>
  <c r="I58" i="2"/>
  <c r="V54" i="2"/>
  <c r="I54" i="2"/>
  <c r="V50" i="2"/>
  <c r="I50" i="2"/>
  <c r="I46" i="2"/>
  <c r="V46" i="2"/>
  <c r="V39" i="2"/>
  <c r="I39" i="2"/>
  <c r="V31" i="2"/>
  <c r="I31" i="2"/>
  <c r="D58" i="2"/>
  <c r="W58" i="2"/>
  <c r="D54" i="2"/>
  <c r="W54" i="2"/>
  <c r="D50" i="2"/>
  <c r="W50" i="2"/>
  <c r="W43" i="2"/>
  <c r="D43" i="2"/>
  <c r="D37" i="2"/>
  <c r="W37" i="2"/>
  <c r="D31" i="2"/>
  <c r="W31" i="2"/>
  <c r="M25" i="2"/>
  <c r="V53" i="2"/>
  <c r="I59" i="2"/>
  <c r="N59" i="2" s="1"/>
  <c r="V59" i="2"/>
  <c r="V44" i="2"/>
  <c r="I44" i="2"/>
  <c r="I38" i="2"/>
  <c r="N38" i="2" s="1"/>
  <c r="V38" i="2"/>
  <c r="W55" i="2"/>
  <c r="D55" i="2"/>
  <c r="W51" i="2"/>
  <c r="D51" i="2"/>
  <c r="W40" i="2"/>
  <c r="W38" i="2"/>
  <c r="W30" i="2"/>
  <c r="D30" i="2"/>
  <c r="V35" i="2"/>
  <c r="G24" i="1"/>
  <c r="D25" i="8" s="1"/>
  <c r="S32" i="1"/>
  <c r="G31" i="1"/>
  <c r="H31" i="3" s="1"/>
  <c r="R34" i="1"/>
  <c r="H31" i="1"/>
  <c r="R55" i="1"/>
  <c r="S40" i="1"/>
  <c r="R32" i="1"/>
  <c r="S58" i="3" l="1"/>
  <c r="F40" i="1"/>
  <c r="G40" i="3" s="1"/>
  <c r="BQ20" i="4"/>
  <c r="E27" i="8"/>
  <c r="F47" i="1"/>
  <c r="G47" i="3" s="1"/>
  <c r="S29" i="3"/>
  <c r="I46" i="3"/>
  <c r="D46" i="1"/>
  <c r="D46" i="3" s="1"/>
  <c r="G30" i="3"/>
  <c r="F30" i="3" s="1"/>
  <c r="F23" i="1"/>
  <c r="G23" i="3" s="1"/>
  <c r="D23" i="3"/>
  <c r="S42" i="3"/>
  <c r="I27" i="3"/>
  <c r="T27" i="3" s="1"/>
  <c r="D27" i="1"/>
  <c r="D27" i="3" s="1"/>
  <c r="D47" i="8"/>
  <c r="H46" i="3"/>
  <c r="F32" i="1"/>
  <c r="G32" i="3" s="1"/>
  <c r="G28" i="3"/>
  <c r="S28" i="3" s="1"/>
  <c r="D31" i="1"/>
  <c r="D31" i="3" s="1"/>
  <c r="I31" i="3"/>
  <c r="AO26" i="4"/>
  <c r="D36" i="4"/>
  <c r="U40" i="3"/>
  <c r="T32" i="3"/>
  <c r="I22" i="3"/>
  <c r="M26" i="2"/>
  <c r="I26" i="2" s="1"/>
  <c r="F24" i="1"/>
  <c r="G24" i="3" s="1"/>
  <c r="F56" i="3"/>
  <c r="F31" i="1"/>
  <c r="G31" i="3" s="1"/>
  <c r="F33" i="3"/>
  <c r="D57" i="4"/>
  <c r="F26" i="4"/>
  <c r="AA20" i="4"/>
  <c r="AO33" i="4"/>
  <c r="BY42" i="4"/>
  <c r="BZ42" i="4"/>
  <c r="H22" i="1"/>
  <c r="D22" i="1" s="1"/>
  <c r="D22" i="3" s="1"/>
  <c r="H48" i="2"/>
  <c r="D48" i="2" s="1"/>
  <c r="BZ57" i="4"/>
  <c r="O54" i="2"/>
  <c r="W49" i="2"/>
  <c r="BZ36" i="4"/>
  <c r="BJ20" i="4"/>
  <c r="F19" i="5"/>
  <c r="I19" i="5"/>
  <c r="E19" i="5"/>
  <c r="H19" i="5"/>
  <c r="BY57" i="4"/>
  <c r="BY36" i="4"/>
  <c r="AH20" i="4"/>
  <c r="AD32" i="8"/>
  <c r="AD21" i="8" s="1"/>
  <c r="AD19" i="8" s="1"/>
  <c r="O59" i="2"/>
  <c r="M48" i="2"/>
  <c r="I48" i="2" s="1"/>
  <c r="R46" i="1"/>
  <c r="AO49" i="4"/>
  <c r="T40" i="3"/>
  <c r="F33" i="4"/>
  <c r="F22" i="4" s="1"/>
  <c r="G22" i="1"/>
  <c r="D23" i="8" s="1"/>
  <c r="S46" i="1"/>
  <c r="BX19" i="6"/>
  <c r="BZ20" i="6"/>
  <c r="CB19" i="6"/>
  <c r="BX20" i="6"/>
  <c r="BZ19" i="6"/>
  <c r="CB20" i="6"/>
  <c r="K19" i="3"/>
  <c r="K18" i="3" s="1"/>
  <c r="N19" i="3"/>
  <c r="O19" i="3"/>
  <c r="O18" i="3" s="1"/>
  <c r="N22" i="3"/>
  <c r="Q22" i="3"/>
  <c r="Q18" i="3" s="1"/>
  <c r="P22" i="3"/>
  <c r="P19" i="3"/>
  <c r="L19" i="3"/>
  <c r="L22" i="3"/>
  <c r="M22" i="3"/>
  <c r="F49" i="4"/>
  <c r="AV20" i="4"/>
  <c r="M19" i="3"/>
  <c r="V57" i="2"/>
  <c r="R27" i="1"/>
  <c r="D49" i="2"/>
  <c r="O49" i="2" s="1"/>
  <c r="M29" i="2"/>
  <c r="I29" i="2" s="1"/>
  <c r="V49" i="2"/>
  <c r="T47" i="3"/>
  <c r="H26" i="1"/>
  <c r="V32" i="2"/>
  <c r="U55" i="3"/>
  <c r="S27" i="1"/>
  <c r="T55" i="3"/>
  <c r="W48" i="8"/>
  <c r="AW48" i="8" s="1"/>
  <c r="AW47" i="8" s="1"/>
  <c r="AW23" i="8" s="1"/>
  <c r="AW19" i="8" s="1"/>
  <c r="E20" i="8"/>
  <c r="E23" i="8"/>
  <c r="M47" i="8"/>
  <c r="AM48" i="8"/>
  <c r="F48" i="8"/>
  <c r="K47" i="8"/>
  <c r="AK48" i="8"/>
  <c r="AL48" i="8"/>
  <c r="L47" i="8"/>
  <c r="G48" i="8"/>
  <c r="BB48" i="8"/>
  <c r="BB47" i="8" s="1"/>
  <c r="BB23" i="8" s="1"/>
  <c r="BB19" i="8" s="1"/>
  <c r="AB47" i="8"/>
  <c r="AB23" i="8" s="1"/>
  <c r="AB19" i="8" s="1"/>
  <c r="H20" i="3"/>
  <c r="D32" i="8"/>
  <c r="H19" i="3"/>
  <c r="D27" i="8"/>
  <c r="D25" i="2"/>
  <c r="O25" i="2" s="1"/>
  <c r="V36" i="2"/>
  <c r="E21" i="8"/>
  <c r="T34" i="3"/>
  <c r="U32" i="3"/>
  <c r="AE48" i="8"/>
  <c r="AJ47" i="8"/>
  <c r="AR48" i="8"/>
  <c r="AR47" i="8" s="1"/>
  <c r="AR23" i="8" s="1"/>
  <c r="AR19" i="8" s="1"/>
  <c r="R47" i="8"/>
  <c r="R23" i="8" s="1"/>
  <c r="R19" i="8" s="1"/>
  <c r="V47" i="8"/>
  <c r="V23" i="8" s="1"/>
  <c r="V19" i="8" s="1"/>
  <c r="AV48" i="8"/>
  <c r="AV47" i="8" s="1"/>
  <c r="AV23" i="8" s="1"/>
  <c r="AV19" i="8" s="1"/>
  <c r="AU48" i="8"/>
  <c r="AU47" i="8" s="1"/>
  <c r="AU23" i="8" s="1"/>
  <c r="AU19" i="8" s="1"/>
  <c r="U47" i="8"/>
  <c r="U23" i="8" s="1"/>
  <c r="U19" i="8" s="1"/>
  <c r="E32" i="8"/>
  <c r="S56" i="3"/>
  <c r="S52" i="3"/>
  <c r="F52" i="3"/>
  <c r="F49" i="3"/>
  <c r="S49" i="3"/>
  <c r="D29" i="4"/>
  <c r="BZ29" i="4"/>
  <c r="M24" i="4"/>
  <c r="F48" i="4"/>
  <c r="AO28" i="4"/>
  <c r="BY29" i="4"/>
  <c r="S33" i="3"/>
  <c r="BY25" i="4"/>
  <c r="BZ25" i="4"/>
  <c r="D25" i="4"/>
  <c r="M21" i="4"/>
  <c r="F28" i="4"/>
  <c r="S23" i="3"/>
  <c r="K18" i="1"/>
  <c r="S51" i="3"/>
  <c r="F51" i="3"/>
  <c r="S57" i="3"/>
  <c r="F57" i="3"/>
  <c r="S50" i="3"/>
  <c r="F50" i="3"/>
  <c r="J18" i="3"/>
  <c r="M18" i="1"/>
  <c r="F41" i="3"/>
  <c r="S41" i="3"/>
  <c r="T23" i="3"/>
  <c r="N46" i="2"/>
  <c r="O37" i="2"/>
  <c r="O40" i="2"/>
  <c r="S37" i="3"/>
  <c r="F37" i="3"/>
  <c r="S35" i="3"/>
  <c r="F35" i="3"/>
  <c r="I20" i="3"/>
  <c r="O18" i="1"/>
  <c r="F36" i="3"/>
  <c r="S36" i="3"/>
  <c r="U24" i="3"/>
  <c r="T24" i="3"/>
  <c r="O31" i="2"/>
  <c r="O52" i="2"/>
  <c r="N43" i="2"/>
  <c r="O39" i="2"/>
  <c r="J18" i="1"/>
  <c r="J19" i="8" s="1"/>
  <c r="O50" i="2"/>
  <c r="O58" i="2"/>
  <c r="N18" i="1"/>
  <c r="T19" i="8" s="1"/>
  <c r="L18" i="1"/>
  <c r="O19" i="8" s="1"/>
  <c r="I18" i="1"/>
  <c r="P18" i="1"/>
  <c r="Y19" i="8" s="1"/>
  <c r="N35" i="2"/>
  <c r="D29" i="2"/>
  <c r="V42" i="2"/>
  <c r="I42" i="2"/>
  <c r="N42" i="2" s="1"/>
  <c r="O32" i="2"/>
  <c r="N32" i="2"/>
  <c r="O38" i="2"/>
  <c r="O53" i="2"/>
  <c r="N53" i="2"/>
  <c r="W57" i="2"/>
  <c r="D57" i="2"/>
  <c r="O57" i="2" s="1"/>
  <c r="M33" i="2"/>
  <c r="I33" i="2" s="1"/>
  <c r="H33" i="2"/>
  <c r="H26" i="2"/>
  <c r="O30" i="2"/>
  <c r="N30" i="2"/>
  <c r="W42" i="2"/>
  <c r="O51" i="2"/>
  <c r="N51" i="2"/>
  <c r="O55" i="2"/>
  <c r="N55" i="2"/>
  <c r="N44" i="2"/>
  <c r="O44" i="2"/>
  <c r="I25" i="2"/>
  <c r="V25" i="2"/>
  <c r="O43" i="2"/>
  <c r="N31" i="2"/>
  <c r="N39" i="2"/>
  <c r="N50" i="2"/>
  <c r="N54" i="2"/>
  <c r="N58" i="2"/>
  <c r="G19" i="1"/>
  <c r="D20" i="8" s="1"/>
  <c r="H28" i="2"/>
  <c r="I34" i="2"/>
  <c r="V34" i="2"/>
  <c r="O46" i="2"/>
  <c r="N37" i="2"/>
  <c r="N52" i="2"/>
  <c r="N56" i="2"/>
  <c r="N60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U46" i="3" l="1"/>
  <c r="I26" i="3"/>
  <c r="D26" i="1"/>
  <c r="D26" i="3" s="1"/>
  <c r="S30" i="3"/>
  <c r="F46" i="1"/>
  <c r="G46" i="3" s="1"/>
  <c r="F28" i="3"/>
  <c r="D20" i="1"/>
  <c r="D20" i="3" s="1"/>
  <c r="D26" i="4"/>
  <c r="BZ26" i="4"/>
  <c r="H19" i="1"/>
  <c r="R19" i="1" s="1"/>
  <c r="W48" i="2"/>
  <c r="U27" i="3"/>
  <c r="M24" i="2"/>
  <c r="I24" i="2" s="1"/>
  <c r="F22" i="1"/>
  <c r="G22" i="3" s="1"/>
  <c r="S53" i="3"/>
  <c r="F53" i="3"/>
  <c r="F27" i="1"/>
  <c r="G27" i="3" s="1"/>
  <c r="BY26" i="4"/>
  <c r="V48" i="2"/>
  <c r="AO22" i="4"/>
  <c r="BZ22" i="4" s="1"/>
  <c r="U31" i="3"/>
  <c r="S26" i="1"/>
  <c r="O48" i="2"/>
  <c r="H22" i="3"/>
  <c r="H18" i="3" s="1"/>
  <c r="V29" i="2"/>
  <c r="W29" i="2"/>
  <c r="BZ33" i="4"/>
  <c r="D33" i="4"/>
  <c r="BY33" i="4"/>
  <c r="S22" i="1"/>
  <c r="R26" i="1"/>
  <c r="M28" i="2"/>
  <c r="V28" i="2" s="1"/>
  <c r="AO48" i="4"/>
  <c r="T46" i="3"/>
  <c r="M18" i="3"/>
  <c r="R22" i="1"/>
  <c r="H24" i="2"/>
  <c r="V24" i="2" s="1"/>
  <c r="P18" i="3"/>
  <c r="L18" i="3"/>
  <c r="D49" i="4"/>
  <c r="BY49" i="4"/>
  <c r="BZ49" i="4"/>
  <c r="D22" i="4"/>
  <c r="N18" i="3"/>
  <c r="N49" i="2"/>
  <c r="H48" i="8"/>
  <c r="N25" i="2"/>
  <c r="T31" i="3"/>
  <c r="W47" i="8"/>
  <c r="W23" i="8" s="1"/>
  <c r="W19" i="8" s="1"/>
  <c r="L23" i="8"/>
  <c r="G47" i="8"/>
  <c r="AF48" i="8"/>
  <c r="AK47" i="8"/>
  <c r="M23" i="8"/>
  <c r="E19" i="8"/>
  <c r="AJ23" i="8"/>
  <c r="AE47" i="8"/>
  <c r="AL47" i="8"/>
  <c r="AG48" i="8"/>
  <c r="K23" i="8"/>
  <c r="F47" i="8"/>
  <c r="AM47" i="8"/>
  <c r="AH48" i="8"/>
  <c r="T20" i="3"/>
  <c r="D48" i="4"/>
  <c r="F24" i="4"/>
  <c r="F21" i="4"/>
  <c r="BZ28" i="4"/>
  <c r="D28" i="4"/>
  <c r="M20" i="4"/>
  <c r="BY28" i="4"/>
  <c r="AO21" i="4"/>
  <c r="S54" i="3"/>
  <c r="F54" i="3"/>
  <c r="U20" i="3"/>
  <c r="N34" i="2"/>
  <c r="N36" i="2"/>
  <c r="N57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O34" i="2"/>
  <c r="N48" i="2"/>
  <c r="N29" i="2"/>
  <c r="O42" i="2"/>
  <c r="S20" i="1"/>
  <c r="G18" i="1"/>
  <c r="R20" i="1"/>
  <c r="S19" i="1" l="1"/>
  <c r="D24" i="2"/>
  <c r="O24" i="2" s="1"/>
  <c r="D19" i="1"/>
  <c r="D19" i="3" s="1"/>
  <c r="H18" i="1"/>
  <c r="D18" i="1" s="1"/>
  <c r="F26" i="1"/>
  <c r="G26" i="3" s="1"/>
  <c r="F20" i="1"/>
  <c r="G20" i="3" s="1"/>
  <c r="I19" i="3"/>
  <c r="T26" i="3"/>
  <c r="BY22" i="4"/>
  <c r="U26" i="3"/>
  <c r="U22" i="3"/>
  <c r="T22" i="3"/>
  <c r="AO24" i="4"/>
  <c r="BY48" i="4"/>
  <c r="BZ48" i="4"/>
  <c r="I28" i="2"/>
  <c r="N28" i="2" s="1"/>
  <c r="W24" i="2"/>
  <c r="H47" i="8"/>
  <c r="AM23" i="8"/>
  <c r="AH47" i="8"/>
  <c r="F23" i="8"/>
  <c r="K19" i="8"/>
  <c r="F19" i="8" s="1"/>
  <c r="AL23" i="8"/>
  <c r="AG47" i="8"/>
  <c r="AE23" i="8"/>
  <c r="AJ19" i="8"/>
  <c r="AE19" i="8" s="1"/>
  <c r="AF47" i="8"/>
  <c r="AK23" i="8"/>
  <c r="D19" i="8"/>
  <c r="H23" i="8"/>
  <c r="M19" i="8"/>
  <c r="H19" i="8" s="1"/>
  <c r="G23" i="8"/>
  <c r="L19" i="8"/>
  <c r="G19" i="8" s="1"/>
  <c r="D21" i="4"/>
  <c r="BZ21" i="4"/>
  <c r="F20" i="4"/>
  <c r="D24" i="4"/>
  <c r="S47" i="3"/>
  <c r="F47" i="3"/>
  <c r="BY21" i="4"/>
  <c r="S27" i="3"/>
  <c r="F27" i="3"/>
  <c r="N26" i="2"/>
  <c r="N33" i="2"/>
  <c r="D21" i="2"/>
  <c r="W21" i="2"/>
  <c r="I21" i="2"/>
  <c r="V21" i="2"/>
  <c r="H20" i="2"/>
  <c r="O33" i="2"/>
  <c r="D22" i="2"/>
  <c r="W22" i="2"/>
  <c r="I22" i="2"/>
  <c r="V22" i="2"/>
  <c r="O28" i="2" l="1"/>
  <c r="R18" i="1"/>
  <c r="M20" i="2"/>
  <c r="I20" i="2" s="1"/>
  <c r="S18" i="1"/>
  <c r="F19" i="1"/>
  <c r="G19" i="3" s="1"/>
  <c r="N24" i="2"/>
  <c r="F18" i="1"/>
  <c r="G18" i="3" s="1"/>
  <c r="D18" i="3"/>
  <c r="I18" i="3"/>
  <c r="U19" i="3"/>
  <c r="T19" i="3"/>
  <c r="AO20" i="4"/>
  <c r="BZ20" i="4" s="1"/>
  <c r="BY24" i="4"/>
  <c r="BZ24" i="4"/>
  <c r="AF23" i="8"/>
  <c r="AK19" i="8"/>
  <c r="AF19" i="8" s="1"/>
  <c r="AG23" i="8"/>
  <c r="AL19" i="8"/>
  <c r="AG19" i="8" s="1"/>
  <c r="AH23" i="8"/>
  <c r="AM19" i="8"/>
  <c r="AH19" i="8" s="1"/>
  <c r="F46" i="3"/>
  <c r="S46" i="3"/>
  <c r="S24" i="3"/>
  <c r="D20" i="4"/>
  <c r="S22" i="3"/>
  <c r="F40" i="3"/>
  <c r="S40" i="3"/>
  <c r="S55" i="3"/>
  <c r="F55" i="3"/>
  <c r="F32" i="3"/>
  <c r="S32" i="3"/>
  <c r="N22" i="2"/>
  <c r="N21" i="2"/>
  <c r="F34" i="3"/>
  <c r="S34" i="3"/>
  <c r="F26" i="3"/>
  <c r="S26" i="3"/>
  <c r="S19" i="3"/>
  <c r="O21" i="2"/>
  <c r="O22" i="2"/>
  <c r="W20" i="2"/>
  <c r="D20" i="2"/>
  <c r="V20" i="2"/>
  <c r="BY20" i="4" l="1"/>
  <c r="T18" i="3"/>
  <c r="U18" i="3"/>
  <c r="N20" i="2"/>
  <c r="F31" i="3"/>
  <c r="S31" i="3"/>
  <c r="S20" i="3"/>
  <c r="S18" i="3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<sst xmlns="http://schemas.openxmlformats.org/spreadsheetml/2006/main" count="4917" uniqueCount="969">
  <si>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</si>
  <si>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</si>
  <si>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</si>
  <si>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</si>
  <si>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</si>
  <si>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</si>
  <si>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</si>
  <si>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</si>
  <si>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</si>
  <si>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</si>
  <si>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</si>
  <si>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</si>
  <si>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</si>
  <si>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</si>
  <si>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</si>
  <si>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</si>
  <si>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</si>
  <si>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</si>
  <si>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</si>
  <si>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</si>
  <si>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</si>
  <si>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</si>
  <si>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</si>
  <si>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</si>
  <si>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</si>
  <si>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</si>
  <si>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</si>
  <si>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</si>
  <si>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</si>
  <si>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</si>
  <si>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</si>
  <si>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</si>
  <si>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</si>
  <si>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</si>
  <si>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</si>
  <si>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</si>
  <si>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</si>
  <si>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</si>
  <si>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</si>
  <si>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</si>
  <si>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</si>
  <si>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</si>
  <si>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</si>
  <si>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</si>
  <si>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</si>
  <si>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</si>
  <si>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</si>
  <si>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</si>
  <si>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</si>
  <si>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</si>
  <si>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</si>
  <si>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</si>
  <si>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</si>
  <si>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</si>
  <si>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</si>
  <si>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</si>
  <si>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</si>
  <si>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</si>
  <si>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</si>
  <si>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</si>
  <si>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</si>
  <si>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</si>
  <si>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</si>
  <si>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</si>
  <si>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</si>
  <si>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</si>
  <si>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</si>
  <si>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</si>
  <si>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</si>
  <si>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</si>
  <si>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</si>
  <si>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</si>
  <si>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</si>
  <si>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</si>
  <si>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</si>
  <si>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</si>
  <si>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</si>
  <si>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</si>
  <si>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</si>
  <si>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</si>
  <si>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</si>
  <si>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</si>
  <si>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</si>
  <si>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</si>
  <si>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</si>
  <si>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</si>
  <si>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</si>
  <si>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</si>
  <si>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</si>
  <si>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</si>
  <si>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</si>
  <si>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</si>
  <si>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</si>
  <si>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</si>
  <si>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</si>
  <si>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</si>
  <si>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</si>
  <si>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</si>
  <si>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</si>
  <si>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</si>
  <si>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</si>
  <si>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</si>
  <si>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</si>
  <si>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</si>
  <si>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</si>
  <si>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</si>
  <si>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</si>
  <si>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</si>
  <si>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</si>
  <si>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</si>
  <si>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</si>
  <si>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</si>
  <si>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</si>
  <si>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</si>
  <si>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</si>
  <si>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</si>
  <si>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</si>
  <si>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</si>
  <si>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</si>
  <si>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</si>
  <si>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</si>
  <si>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</si>
  <si>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</si>
  <si>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</si>
  <si>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</si>
  <si>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</si>
  <si>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</si>
  <si>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</si>
  <si>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</si>
  <si>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</si>
  <si>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</si>
  <si>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</si>
  <si>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</si>
  <si>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</si>
  <si>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</si>
  <si>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</si>
  <si>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</si>
  <si>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</si>
  <si>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</si>
  <si>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</si>
  <si>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</si>
  <si>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</si>
  <si>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</si>
  <si>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</si>
  <si>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</si>
  <si>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</si>
  <si>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</si>
  <si>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</si>
  <si>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</si>
  <si>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</si>
  <si>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</si>
  <si>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</si>
  <si>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</si>
  <si>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</si>
  <si>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</si>
  <si>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</si>
  <si>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</si>
  <si>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</si>
  <si>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</si>
  <si>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</si>
  <si>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</si>
  <si>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</si>
  <si>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</si>
  <si>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</si>
  <si>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</si>
  <si>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</si>
  <si>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</si>
  <si>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</si>
  <si>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</si>
  <si>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</si>
  <si>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</si>
  <si>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</si>
  <si>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</si>
  <si>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</si>
  <si>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</si>
  <si>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</si>
  <si>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</si>
  <si>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</si>
  <si>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</si>
  <si>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</si>
  <si>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</si>
  <si>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</si>
  <si>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</si>
  <si>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</si>
  <si>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</si>
  <si>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</si>
  <si>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</si>
  <si>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</si>
  <si>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</si>
  <si>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</si>
  <si>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</si>
  <si>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</si>
  <si>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</si>
  <si>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</si>
  <si>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</si>
  <si>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</si>
  <si>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</si>
  <si>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</si>
  <si>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</si>
  <si>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</si>
  <si>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</si>
  <si>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</si>
  <si>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</si>
  <si>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</si>
  <si>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</si>
  <si>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</si>
  <si>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</si>
  <si>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</si>
  <si>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</si>
  <si>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</si>
  <si>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</si>
  <si>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</si>
  <si>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</si>
  <si>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</si>
  <si>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</si>
  <si>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</si>
  <si>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</si>
  <si>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</si>
  <si>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</si>
  <si>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</si>
  <si>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</si>
  <si>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</si>
  <si>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</si>
  <si>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</si>
  <si>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</si>
  <si>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</si>
  <si>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</si>
  <si>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</si>
  <si>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</si>
  <si>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</si>
  <si>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</si>
  <si>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</si>
  <si>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</si>
  <si>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</si>
  <si>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</si>
  <si>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</si>
  <si>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</si>
  <si>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</si>
  <si>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</si>
  <si>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</si>
  <si>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</si>
  <si>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</si>
  <si>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</si>
  <si>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</si>
  <si>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</si>
  <si>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</si>
  <si>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</si>
  <si>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</si>
  <si>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</si>
  <si>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</si>
  <si>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</si>
  <si>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</si>
  <si>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</si>
  <si>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</si>
  <si>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</si>
  <si>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</si>
  <si>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</si>
  <si>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</si>
  <si>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</si>
  <si>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</si>
  <si>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</si>
  <si>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</si>
  <si>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</si>
  <si>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</si>
  <si>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</si>
  <si>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</si>
  <si>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</si>
  <si>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</si>
  <si>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</si>
  <si>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</si>
  <si>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</si>
  <si>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</si>
  <si>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</si>
  <si>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</si>
  <si>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</si>
  <si>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</si>
  <si>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</si>
  <si>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</si>
  <si>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</si>
  <si>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</si>
  <si>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</si>
  <si>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</si>
  <si>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</si>
  <si>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</si>
  <si>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</si>
  <si>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</si>
  <si>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</si>
  <si>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</si>
  <si>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</si>
  <si>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</si>
  <si>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</si>
  <si>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</si>
  <si>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</si>
  <si>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</si>
  <si>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</si>
  <si>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</si>
  <si>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</si>
  <si>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</si>
  <si>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</si>
  <si>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</si>
  <si>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</si>
  <si>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</si>
  <si>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</si>
  <si>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</si>
  <si>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</si>
  <si>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</si>
  <si>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</si>
  <si>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</si>
  <si>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</si>
  <si>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</si>
  <si>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</si>
  <si>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</si>
  <si>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</si>
  <si>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</si>
  <si>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</si>
  <si>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</si>
  <si>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</si>
  <si>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</si>
  <si>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</si>
  <si>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</si>
  <si>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</si>
  <si>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</si>
  <si>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</si>
  <si>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</si>
  <si>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</si>
  <si>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</si>
  <si>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</si>
  <si>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</si>
  <si>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</si>
  <si>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</si>
  <si>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</si>
  <si>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</si>
  <si>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</si>
  <si>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</si>
  <si>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</si>
  <si>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</si>
  <si>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</si>
  <si>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</si>
  <si>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</si>
  <si>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</si>
  <si>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</si>
  <si>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</si>
  <si>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</si>
  <si>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</si>
  <si>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</si>
  <si>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</si>
  <si>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</si>
  <si>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</si>
  <si>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</si>
  <si>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</si>
  <si>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</si>
  <si>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</si>
  <si>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</si>
  <si>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</si>
  <si>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</si>
  <si>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</si>
  <si>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</si>
  <si>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</si>
  <si>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</si>
  <si>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</si>
  <si>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</si>
  <si>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</si>
  <si>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</si>
  <si>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</si>
  <si>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</si>
  <si>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</si>
  <si>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</si>
  <si>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</si>
  <si>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</si>
  <si>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</si>
  <si>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</si>
  <si>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</si>
  <si>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</si>
  <si>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</si>
  <si>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</si>
  <si>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</si>
  <si>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</si>
  <si>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</si>
  <si>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</si>
  <si>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</si>
  <si>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</si>
  <si>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</si>
  <si>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</si>
  <si>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</si>
  <si>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</si>
  <si>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</si>
  <si>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</si>
  <si>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</si>
  <si>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</si>
  <si>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</si>
  <si>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</si>
  <si>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</si>
  <si>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</si>
  <si>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</si>
  <si>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</si>
  <si>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</si>
  <si>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</si>
  <si>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</si>
  <si>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</si>
  <si>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</si>
  <si>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</si>
  <si>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</si>
  <si>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</si>
  <si>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</si>
  <si>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</si>
  <si>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</si>
  <si>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</si>
  <si>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</si>
  <si>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</si>
  <si>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</si>
  <si>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</si>
  <si>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</si>
  <si>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</si>
  <si>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</si>
  <si>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</si>
  <si>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</si>
  <si>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</si>
  <si>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</si>
  <si>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</si>
  <si>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</si>
  <si>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</si>
  <si>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</si>
  <si>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</si>
  <si>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</si>
  <si>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</si>
  <si>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</si>
  <si>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</si>
  <si>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</si>
  <si>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</si>
  <si>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</si>
  <si>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</si>
  <si>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</si>
  <si>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</si>
  <si>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</si>
  <si>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</si>
  <si>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</si>
  <si>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</si>
  <si>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</si>
  <si>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</si>
  <si>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</si>
  <si>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</si>
  <si>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</si>
  <si>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</si>
  <si>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</si>
  <si>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</si>
  <si>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</si>
  <si>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</si>
  <si>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</si>
  <si>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</si>
  <si>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</si>
  <si>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</si>
  <si>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</si>
  <si>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</si>
  <si>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</si>
  <si>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</si>
  <si>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</si>
  <si>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</si>
  <si>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</si>
  <si>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</si>
  <si>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</si>
  <si>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</si>
  <si>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</si>
  <si>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</si>
  <si>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</si>
  <si>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</si>
  <si>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</si>
  <si>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</si>
  <si>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</si>
  <si>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</si>
  <si>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</si>
  <si>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</si>
  <si>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</si>
  <si>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</si>
  <si>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</si>
  <si>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</si>
  <si>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</si>
  <si>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</si>
  <si>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</si>
  <si>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</si>
  <si>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</si>
  <si>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</si>
  <si>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</si>
  <si>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</si>
  <si>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</si>
  <si>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</si>
  <si>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</si>
  <si>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</si>
  <si>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</si>
  <si>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</si>
  <si>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</si>
  <si>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</si>
  <si>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</si>
  <si>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</si>
  <si>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</si>
  <si>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</si>
  <si>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</si>
  <si>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</si>
  <si>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</si>
  <si>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</si>
  <si>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</si>
  <si>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</si>
  <si>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</si>
  <si>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</si>
  <si>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</si>
  <si>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</si>
  <si>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</si>
  <si>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</si>
  <si>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</si>
  <si>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</si>
  <si>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</si>
  <si>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</si>
  <si>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</si>
  <si>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</si>
  <si>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</si>
  <si>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</si>
  <si>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</si>
  <si>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</si>
  <si>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</si>
  <si>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</si>
  <si>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</si>
  <si>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</si>
  <si>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</si>
  <si>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</si>
  <si>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</si>
  <si>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</si>
  <si>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</si>
  <si>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</si>
  <si>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</si>
  <si>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</si>
  <si>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</si>
  <si>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</si>
  <si>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</si>
  <si>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</si>
  <si>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</si>
  <si>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</si>
  <si>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</si>
  <si>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</si>
  <si>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</si>
  <si>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</si>
  <si>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</si>
  <si>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</si>
  <si>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</si>
  <si>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</si>
  <si>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</si>
  <si>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</si>
  <si>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</si>
  <si>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</si>
  <si>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</si>
  <si>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</si>
  <si>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</si>
  <si>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</si>
  <si>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</si>
  <si>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</si>
  <si>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</si>
  <si>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</si>
  <si>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</si>
  <si>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</si>
  <si>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</si>
  <si>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</si>
  <si>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</si>
  <si>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</si>
  <si>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</si>
  <si>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</si>
  <si>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</si>
  <si>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</si>
  <si>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</si>
  <si>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</si>
  <si>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</si>
  <si>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</si>
  <si>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</si>
  <si>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</si>
  <si>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</si>
  <si>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</si>
  <si>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</si>
  <si>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</si>
  <si>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</si>
  <si>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</si>
  <si>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</si>
  <si>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</si>
  <si>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</si>
  <si>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</si>
  <si>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</si>
  <si>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</si>
  <si>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</si>
  <si>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</si>
  <si>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</si>
  <si>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</si>
  <si>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</si>
  <si>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</si>
  <si>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</si>
  <si>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</si>
  <si>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</si>
  <si>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</si>
  <si>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</si>
  <si>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</si>
  <si>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</si>
  <si>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</si>
  <si>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</si>
  <si>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</si>
  <si>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</si>
  <si>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</si>
  <si>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</si>
  <si>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</si>
  <si>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</si>
  <si>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</si>
  <si>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</si>
  <si>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</si>
  <si>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</si>
  <si>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</si>
  <si>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</si>
  <si>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</si>
  <si>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</si>
  <si>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</si>
  <si>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</si>
  <si>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</si>
  <si>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</si>
  <si>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</si>
  <si>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</si>
  <si>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</si>
  <si>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</si>
  <si>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</si>
  <si>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</si>
  <si>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</si>
  <si>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</si>
  <si>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</si>
  <si>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</si>
  <si>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</si>
  <si>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</si>
  <si>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</si>
  <si>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</si>
  <si>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</si>
  <si>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</si>
  <si>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</si>
  <si>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</si>
  <si>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</si>
  <si>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</si>
  <si>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</si>
  <si>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</si>
  <si>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</si>
  <si>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</si>
  <si>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</si>
  <si>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</si>
  <si>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</si>
  <si>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</si>
  <si>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</si>
  <si>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</si>
  <si>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</si>
  <si>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</si>
  <si>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</si>
  <si>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</si>
  <si>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</si>
  <si>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</si>
  <si>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</si>
  <si>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</si>
  <si>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</si>
  <si>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</si>
  <si>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</si>
  <si>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</si>
  <si>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</si>
  <si>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</si>
  <si>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</si>
  <si>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</si>
  <si>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</si>
  <si>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</si>
  <si>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</si>
  <si>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</si>
  <si>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</si>
  <si>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</si>
  <si>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</si>
  <si>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</si>
  <si>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</si>
  <si>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</si>
  <si>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</si>
  <si>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</si>
  <si>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</si>
  <si>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</si>
  <si>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</si>
  <si>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</si>
  <si>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</si>
  <si>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</si>
  <si>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</si>
  <si>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</si>
  <si>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</si>
  <si>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</si>
  <si>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</si>
  <si>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</si>
  <si>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</si>
  <si>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</si>
  <si>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</si>
  <si>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</si>
  <si>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</si>
  <si>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</si>
  <si>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</si>
  <si>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</si>
  <si>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</si>
  <si>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</si>
  <si>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</si>
  <si>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</si>
  <si>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</si>
  <si>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</si>
  <si>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</si>
  <si>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</si>
  <si>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</si>
  <si>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</si>
  <si>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</si>
  <si>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</si>
  <si>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</si>
  <si>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</si>
  <si>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</si>
  <si>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</si>
  <si>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</si>
  <si>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</si>
  <si>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</si>
  <si>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</si>
  <si>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</si>
  <si>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</si>
  <si>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</si>
  <si>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</si>
  <si>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</si>
  <si>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</si>
  <si>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</si>
  <si>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</si>
  <si>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</si>
  <si>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</si>
  <si>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</si>
  <si>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</si>
  <si>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</si>
  <si>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</si>
  <si>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</si>
  <si>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</si>
  <si>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</si>
  <si>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</si>
  <si>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</si>
  <si>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</si>
  <si>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</si>
  <si>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</si>
  <si>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</si>
  <si>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</si>
  <si>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</si>
  <si>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</si>
  <si>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</si>
  <si>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</si>
  <si>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</si>
  <si>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</si>
  <si>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</si>
  <si>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</si>
  <si>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</si>
  <si>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</si>
  <si>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</si>
  <si>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</si>
  <si>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</si>
  <si>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</si>
  <si>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</si>
  <si>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</si>
  <si>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</si>
  <si>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</si>
  <si>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</si>
  <si>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</si>
  <si>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</si>
  <si>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</si>
  <si>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</si>
  <si>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</si>
  <si>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</si>
  <si>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</si>
  <si>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</si>
  <si>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</si>
  <si>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</si>
  <si>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</si>
  <si>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</si>
  <si>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</si>
  <si>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</si>
  <si>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</si>
  <si>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</si>
  <si>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</si>
  <si>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</si>
  <si>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</si>
  <si>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</si>
  <si>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</si>
  <si>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</si>
  <si>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</si>
  <si>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</si>
  <si>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</si>
  <si>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</si>
  <si>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</si>
  <si>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</si>
  <si>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</si>
  <si>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</si>
  <si>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</si>
  <si>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</si>
  <si>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</si>
  <si>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</si>
  <si>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</si>
  <si>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</si>
  <si>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</si>
  <si>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</si>
  <si>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</si>
  <si>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</si>
  <si>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</si>
  <si>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</si>
  <si>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</si>
  <si>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</si>
  <si>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</si>
  <si>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</si>
  <si>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</si>
  <si>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</si>
  <si>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</si>
  <si>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</si>
  <si>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</si>
  <si>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</si>
  <si>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</si>
  <si>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</si>
  <si>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</si>
  <si>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</si>
  <si>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</si>
  <si>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</si>
  <si>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</si>
  <si>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</si>
  <si>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</si>
  <si>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</si>
  <si>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</si>
  <si>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</si>
  <si>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</si>
  <si>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</si>
  <si>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</si>
  <si>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</si>
  <si>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</si>
  <si>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</si>
  <si>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</si>
  <si>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</si>
  <si>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</si>
  <si>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</si>
  <si>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</si>
  <si>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</si>
  <si>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</si>
  <si>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</si>
  <si>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</si>
  <si>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</si>
  <si>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</si>
  <si>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</si>
  <si>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</si>
  <si>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</si>
  <si>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</si>
  <si>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</si>
  <si>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</si>
  <si>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</si>
  <si>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</si>
  <si>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</si>
  <si>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</si>
  <si>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</si>
  <si>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</si>
  <si>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</si>
  <si>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</si>
  <si>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</si>
  <si>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</si>
  <si>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</si>
  <si>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</si>
  <si>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</si>
  <si>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</si>
  <si>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</si>
  <si>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</si>
  <si>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</si>
  <si>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</si>
  <si>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</si>
  <si>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</si>
  <si>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</si>
  <si>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</si>
  <si>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</si>
  <si>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</si>
  <si>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</si>
  <si>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</si>
  <si>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</si>
  <si>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</si>
  <si>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</si>
  <si>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</si>
  <si>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</si>
  <si>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</si>
  <si>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</si>
  <si>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</si>
  <si>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</si>
  <si>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</si>
  <si>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</si>
  <si>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</si>
  <si>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</si>
  <si>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</si>
  <si>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</si>
  <si>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</si>
  <si>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</si>
  <si>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</si>
  <si>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</si>
  <si>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</si>
  <si>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</si>
  <si>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</si>
  <si>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</si>
  <si>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</si>
  <si>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</si>
  <si>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</si>
  <si>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</si>
  <si>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</si>
  <si>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</si>
  <si>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</si>
  <si>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</si>
  <si>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</si>
  <si>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</si>
  <si>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</si>
  <si>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</si>
  <si>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</si>
  <si>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</si>
  <si>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</si>
  <si>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</si>
  <si>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</si>
  <si>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</si>
  <si>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</si>
  <si>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</si>
  <si>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</si>
  <si>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</si>
  <si>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</si>
  <si>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</si>
  <si>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</si>
  <si>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</si>
  <si>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</si>
  <si>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</si>
  <si>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</si>
  <si>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</si>
  <si>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</si>
  <si>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</si>
  <si>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</si>
  <si>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</si>
  <si>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</si>
  <si>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</si>
  <si>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</si>
  <si>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</si>
  <si>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</si>
  <si>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</si>
  <si>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</si>
  <si>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</si>
  <si>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</si>
  <si>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</si>
  <si>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</si>
  <si>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</si>
  <si>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</si>
  <si>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</si>
  <si>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</si>
  <si>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</si>
  <si>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</si>
  <si>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</si>
  <si>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</si>
  <si>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</si>
  <si>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</si>
  <si>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</si>
  <si>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>факт на 01.01. 2018 год</t>
  </si>
  <si>
    <t>факт 2017 года 
(на 01.01.2018 год)</t>
  </si>
  <si>
    <t>2019</t>
  </si>
  <si>
    <t>Остаток финансирования капитальных вложений на 01.01. 2019 год в прогнозных ценах соответствующих лет, млн. рублей
(с НДС)</t>
  </si>
  <si>
    <t>СКУД</t>
  </si>
  <si>
    <t>1.2.4.4</t>
  </si>
  <si>
    <t>ЭD 1.2.4.4</t>
  </si>
  <si>
    <t>Фактический объем финансирования капитальных вложений на 01.01. 2019 год 
млн. рублей
(с НДС)</t>
  </si>
  <si>
    <t>Всего 2019 год</t>
  </si>
  <si>
    <t>Фактический объем освоения капитальных вложений на 01.01. 2019 год в прогнозных ценах соответствующих лет, млн. рублей
(без НДС)</t>
  </si>
  <si>
    <t>Остаток освоения капитальных вложений на 01.01. 2019 год  млн. рублей
(без НДС)</t>
  </si>
  <si>
    <t>Освоение капитальных вложений 2019 года млн. рублей (без НДС)</t>
  </si>
  <si>
    <t>активов к бухгалтерскому учету в 2019 году</t>
  </si>
  <si>
    <t>Финансирование капитальных вложений 2019 года млн. рублей (с НДС)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</si>
  <si>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2019 году</t>
  </si>
  <si>
    <t>деятельности (мощностей) в эксплуатацию в 20119 году</t>
  </si>
  <si>
    <t>Вывод объектов инвестиционной деятельности (мощностей) из эксплуатации в 2019 году</t>
  </si>
  <si>
    <t xml:space="preserve">Отчетный 2019 год </t>
  </si>
  <si>
    <t>Форма 20. Отчет об исполнении финансового плана субъекта электроэнергетики 3 квартал 2018 года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</si>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</sst>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0_р_._-;\-* #,##0.000_р_._-;_-* &quot;-&quot;??_р_._-;_-@_-"/>
    <numFmt numFmtId="166" formatCode="_-* #,##0.0_р_._-;\-* #,##0.0_р_._-;_-* &quot;-&quot;??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Arial"/>
      <family val="2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36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4" fontId="6" fillId="3" borderId="5" xfId="1" applyFont="1" applyFill="1" applyBorder="1" applyAlignment="1">
      <alignment horizontal="center" vertical="center"/>
    </xf>
    <xf numFmtId="165" fontId="10" fillId="3" borderId="9" xfId="1" applyNumberFormat="1" applyFont="1" applyFill="1" applyBorder="1" applyAlignment="1">
      <alignment horizontal="center" vertical="center"/>
    </xf>
    <xf numFmtId="165" fontId="4" fillId="3" borderId="9" xfId="1" applyNumberFormat="1" applyFont="1" applyFill="1" applyBorder="1" applyAlignment="1">
      <alignment horizontal="center" vertical="center"/>
    </xf>
    <xf numFmtId="164" fontId="16" fillId="3" borderId="5" xfId="1" applyFont="1" applyFill="1" applyBorder="1" applyAlignment="1">
      <alignment horizontal="center" vertical="center"/>
    </xf>
    <xf numFmtId="166" fontId="19" fillId="3" borderId="9" xfId="1" applyNumberFormat="1" applyFont="1" applyFill="1" applyBorder="1" applyAlignment="1">
      <alignment horizontal="center" vertical="center"/>
    </xf>
    <xf numFmtId="165" fontId="19" fillId="3" borderId="9" xfId="1" applyNumberFormat="1" applyFont="1" applyFill="1" applyBorder="1" applyAlignment="1">
      <alignment horizontal="center" vertical="center"/>
    </xf>
    <xf numFmtId="165" fontId="15" fillId="3" borderId="9" xfId="1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7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7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164" fontId="2" fillId="0" borderId="0" xfId="1" applyFont="1" applyBorder="1" applyAlignment="1">
      <alignment horizontal="left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3" fillId="0" borderId="0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textRotation="90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2" fillId="0" borderId="0" xfId="0" applyNumberFormat="1" applyFont="1" applyBorder="1" applyAlignment="1">
      <alignment horizontal="left" wrapText="1"/>
    </xf>
    <xf numFmtId="1" fontId="2" fillId="0" borderId="0" xfId="0" applyNumberFormat="1" applyFont="1" applyBorder="1" applyAlignment="1">
      <alignment horizontal="right" vertical="top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Процентный 2" xfId="4"/>
    <cellStyle name="Финансовый" xfId="1" builtinId="3"/>
    <cellStyle name="Финансовый 2" xfId="5"/>
    <cellStyle name="Финансовый 3" xfId="2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541"/>
  <sheetViews>
    <sheetView topLeftCell="A4" zoomScale="120" zoomScaleNormal="120" zoomScaleSheetLayoutView="100" workbookViewId="0">
      <selection activeCell="B22" sqref="B22:H22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22" customWidth="1"/>
    <col min="11" max="13" width="9.42578125" style="356" customWidth="1"/>
    <col min="14" max="14" width="15.28515625" style="356" customWidth="1"/>
    <col min="15" max="15" width="13.5703125" style="356" bestFit="1" customWidth="1"/>
    <col min="16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21"/>
      <c r="N1" s="355" t="s">
        <v>326</v>
      </c>
    </row>
    <row r="2" spans="1:14" s="54" customFormat="1" ht="24" customHeight="1" x14ac:dyDescent="0.2">
      <c r="J2" s="421"/>
      <c r="L2" s="420"/>
      <c r="M2" s="443" t="s">
        <v>1</v>
      </c>
      <c r="N2" s="443"/>
    </row>
    <row r="3" spans="1:14" ht="14.25" customHeight="1" x14ac:dyDescent="0.25"/>
    <row r="4" spans="1:14" x14ac:dyDescent="0.25">
      <c r="A4" s="444" t="s">
        <v>967</v>
      </c>
      <c r="B4" s="444"/>
      <c r="C4" s="444"/>
      <c r="D4" s="444"/>
      <c r="E4" s="444"/>
      <c r="F4" s="444"/>
      <c r="G4" s="444"/>
      <c r="H4" s="444"/>
      <c r="I4" s="444"/>
      <c r="J4" s="444"/>
      <c r="K4" s="444"/>
      <c r="L4" s="444"/>
      <c r="M4" s="444"/>
      <c r="N4" s="444"/>
    </row>
    <row r="5" spans="1:14" ht="14.25" customHeight="1" x14ac:dyDescent="0.25"/>
    <row r="6" spans="1:14" s="357" customFormat="1" ht="18" customHeight="1" x14ac:dyDescent="0.25">
      <c r="A6" s="357" t="s">
        <v>327</v>
      </c>
      <c r="D6" s="445" t="str">
        <f>'19'!E7</f>
        <v xml:space="preserve"> АО «Вологодская областная энергетическая компания» </v>
      </c>
      <c r="E6" s="445"/>
      <c r="F6" s="445"/>
      <c r="G6" s="445"/>
      <c r="H6" s="445"/>
      <c r="I6" s="445"/>
      <c r="J6" s="445"/>
    </row>
    <row r="7" spans="1:14" s="358" customFormat="1" ht="11.25" x14ac:dyDescent="0.2">
      <c r="D7" s="446" t="s">
        <v>8</v>
      </c>
      <c r="E7" s="446"/>
      <c r="F7" s="446"/>
      <c r="G7" s="446"/>
      <c r="J7" s="423"/>
    </row>
    <row r="8" spans="1:14" ht="3.95" customHeight="1" x14ac:dyDescent="0.25"/>
    <row r="9" spans="1:14" s="357" customFormat="1" ht="15" x14ac:dyDescent="0.25">
      <c r="D9" s="359" t="s">
        <v>328</v>
      </c>
      <c r="E9" s="447" t="str">
        <f>'19'!B25</f>
        <v>Вологодская область</v>
      </c>
      <c r="F9" s="447"/>
      <c r="G9" s="447"/>
      <c r="H9" s="447"/>
      <c r="J9" s="424"/>
    </row>
    <row r="10" spans="1:14" ht="3.95" customHeight="1" x14ac:dyDescent="0.25"/>
    <row r="11" spans="1:14" s="357" customFormat="1" ht="15" x14ac:dyDescent="0.25">
      <c r="G11" s="359" t="s">
        <v>329</v>
      </c>
      <c r="H11" s="387">
        <f>'19'!G10</f>
        <v>2020</v>
      </c>
      <c r="I11" s="357" t="s">
        <v>10</v>
      </c>
      <c r="J11" s="424"/>
    </row>
    <row r="12" spans="1:14" ht="14.25" customHeight="1" x14ac:dyDescent="0.25"/>
    <row r="13" spans="1:14" ht="14.25" customHeight="1" x14ac:dyDescent="0.25">
      <c r="C13" s="357" t="s">
        <v>330</v>
      </c>
    </row>
    <row r="14" spans="1:14" s="357" customFormat="1" ht="59.25" customHeight="1" x14ac:dyDescent="0.25">
      <c r="B14" s="386"/>
      <c r="C14" s="448" t="str">
        <f>'19'!F12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D14" s="448"/>
      <c r="E14" s="448"/>
      <c r="F14" s="448"/>
      <c r="G14" s="448"/>
      <c r="H14" s="448"/>
      <c r="I14" s="448"/>
      <c r="J14" s="425"/>
      <c r="K14" s="386"/>
      <c r="L14" s="386"/>
      <c r="M14" s="386"/>
      <c r="N14" s="386"/>
    </row>
    <row r="15" spans="1:14" s="358" customFormat="1" ht="11.25" x14ac:dyDescent="0.2">
      <c r="C15" s="360" t="s">
        <v>13</v>
      </c>
      <c r="J15" s="423"/>
    </row>
    <row r="16" spans="1:14" ht="14.25" customHeight="1" x14ac:dyDescent="0.25"/>
    <row r="17" spans="1:14" s="357" customFormat="1" thickBot="1" x14ac:dyDescent="0.3">
      <c r="A17" s="464" t="s">
        <v>331</v>
      </c>
      <c r="B17" s="464"/>
      <c r="C17" s="464"/>
      <c r="D17" s="464"/>
      <c r="E17" s="464"/>
      <c r="F17" s="464"/>
      <c r="G17" s="464"/>
      <c r="H17" s="464"/>
      <c r="I17" s="464"/>
      <c r="J17" s="464"/>
      <c r="K17" s="464"/>
      <c r="L17" s="464"/>
      <c r="M17" s="464"/>
      <c r="N17" s="464"/>
    </row>
    <row r="18" spans="1:14" s="54" customFormat="1" ht="42" customHeight="1" x14ac:dyDescent="0.2">
      <c r="A18" s="465" t="s">
        <v>332</v>
      </c>
      <c r="B18" s="467" t="s">
        <v>333</v>
      </c>
      <c r="C18" s="468"/>
      <c r="D18" s="468"/>
      <c r="E18" s="468"/>
      <c r="F18" s="468"/>
      <c r="G18" s="468"/>
      <c r="H18" s="469"/>
      <c r="I18" s="473" t="s">
        <v>334</v>
      </c>
      <c r="J18" s="475" t="s">
        <v>966</v>
      </c>
      <c r="K18" s="476"/>
      <c r="L18" s="477" t="s">
        <v>336</v>
      </c>
      <c r="M18" s="478"/>
      <c r="N18" s="479" t="s">
        <v>337</v>
      </c>
    </row>
    <row r="19" spans="1:14" s="54" customFormat="1" ht="36" x14ac:dyDescent="0.2">
      <c r="A19" s="466"/>
      <c r="B19" s="470"/>
      <c r="C19" s="471"/>
      <c r="D19" s="471"/>
      <c r="E19" s="471"/>
      <c r="F19" s="471"/>
      <c r="G19" s="471"/>
      <c r="H19" s="472"/>
      <c r="I19" s="474"/>
      <c r="J19" s="426" t="s">
        <v>28</v>
      </c>
      <c r="K19" s="361" t="s">
        <v>29</v>
      </c>
      <c r="L19" s="362" t="s">
        <v>338</v>
      </c>
      <c r="M19" s="362" t="s">
        <v>339</v>
      </c>
      <c r="N19" s="474"/>
    </row>
    <row r="20" spans="1:14" s="358" customFormat="1" ht="12.75" thickBot="1" x14ac:dyDescent="0.25">
      <c r="A20" s="363">
        <v>1</v>
      </c>
      <c r="B20" s="449">
        <v>2</v>
      </c>
      <c r="C20" s="450"/>
      <c r="D20" s="450"/>
      <c r="E20" s="450"/>
      <c r="F20" s="450"/>
      <c r="G20" s="450"/>
      <c r="H20" s="451"/>
      <c r="I20" s="364">
        <v>3</v>
      </c>
      <c r="J20" s="427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452" t="s">
        <v>340</v>
      </c>
      <c r="B21" s="453"/>
      <c r="C21" s="453"/>
      <c r="D21" s="453"/>
      <c r="E21" s="453"/>
      <c r="F21" s="453"/>
      <c r="G21" s="453"/>
      <c r="H21" s="453"/>
      <c r="I21" s="453"/>
      <c r="J21" s="453"/>
      <c r="K21" s="453"/>
      <c r="L21" s="453"/>
      <c r="M21" s="453"/>
      <c r="N21" s="454"/>
    </row>
    <row r="22" spans="1:14" s="54" customFormat="1" ht="12" x14ac:dyDescent="0.2">
      <c r="A22" s="397" t="s">
        <v>341</v>
      </c>
      <c r="B22" s="455" t="s">
        <v>342</v>
      </c>
      <c r="C22" s="456"/>
      <c r="D22" s="456"/>
      <c r="E22" s="456"/>
      <c r="F22" s="456"/>
      <c r="G22" s="456"/>
      <c r="H22" s="457"/>
      <c r="I22" s="398" t="s">
        <v>343</v>
      </c>
      <c r="J22" s="428">
        <v>2555.2193043438865</v>
      </c>
      <c r="K22" s="399">
        <v>2578.1958967199998</v>
      </c>
      <c r="L22" s="399">
        <f>K22-J22</f>
        <v>22.976592376113331</v>
      </c>
      <c r="M22" s="399">
        <f>IF(J22&gt;0,K22/J22,0)*100</f>
        <v>100.8992023634548</v>
      </c>
      <c r="N22" s="400"/>
    </row>
    <row r="23" spans="1:14" s="54" customFormat="1" ht="12" collapsed="1" x14ac:dyDescent="0.2">
      <c r="A23" s="365" t="s">
        <v>46</v>
      </c>
      <c r="B23" s="458" t="s">
        <v>344</v>
      </c>
      <c r="C23" s="459"/>
      <c r="D23" s="459"/>
      <c r="E23" s="459"/>
      <c r="F23" s="459"/>
      <c r="G23" s="459"/>
      <c r="H23" s="460"/>
      <c r="I23" s="366" t="s">
        <v>343</v>
      </c>
      <c r="J23" s="429">
        <v>0</v>
      </c>
      <c r="K23" s="307"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8"/>
    </row>
    <row r="24" spans="1:14" s="54" customFormat="1" ht="24" hidden="1" customHeight="1" outlineLevel="1" x14ac:dyDescent="0.2">
      <c r="A24" s="365" t="s">
        <v>48</v>
      </c>
      <c r="B24" s="461" t="s">
        <v>345</v>
      </c>
      <c r="C24" s="462"/>
      <c r="D24" s="462"/>
      <c r="E24" s="462"/>
      <c r="F24" s="462"/>
      <c r="G24" s="462"/>
      <c r="H24" s="463"/>
      <c r="I24" s="366" t="s">
        <v>343</v>
      </c>
      <c r="J24" s="314"/>
      <c r="K24" s="307"/>
      <c r="L24" s="307">
        <f t="shared" si="0"/>
        <v>0</v>
      </c>
      <c r="M24" s="307">
        <f t="shared" si="1"/>
        <v>0</v>
      </c>
      <c r="N24" s="368"/>
    </row>
    <row r="25" spans="1:14" s="54" customFormat="1" ht="24" hidden="1" customHeight="1" outlineLevel="1" x14ac:dyDescent="0.2">
      <c r="A25" s="365" t="s">
        <v>346</v>
      </c>
      <c r="B25" s="461" t="s">
        <v>347</v>
      </c>
      <c r="C25" s="462"/>
      <c r="D25" s="462"/>
      <c r="E25" s="462"/>
      <c r="F25" s="462"/>
      <c r="G25" s="462"/>
      <c r="H25" s="463"/>
      <c r="I25" s="366" t="s">
        <v>343</v>
      </c>
      <c r="J25" s="314"/>
      <c r="K25" s="307"/>
      <c r="L25" s="307">
        <f t="shared" si="0"/>
        <v>0</v>
      </c>
      <c r="M25" s="307">
        <f t="shared" si="1"/>
        <v>0</v>
      </c>
      <c r="N25" s="368"/>
    </row>
    <row r="26" spans="1:14" s="54" customFormat="1" ht="24" hidden="1" customHeight="1" outlineLevel="1" x14ac:dyDescent="0.2">
      <c r="A26" s="365" t="s">
        <v>348</v>
      </c>
      <c r="B26" s="461" t="s">
        <v>349</v>
      </c>
      <c r="C26" s="462"/>
      <c r="D26" s="462"/>
      <c r="E26" s="462"/>
      <c r="F26" s="462"/>
      <c r="G26" s="462"/>
      <c r="H26" s="463"/>
      <c r="I26" s="366" t="s">
        <v>343</v>
      </c>
      <c r="J26" s="314"/>
      <c r="K26" s="307"/>
      <c r="L26" s="307">
        <f t="shared" si="0"/>
        <v>0</v>
      </c>
      <c r="M26" s="307">
        <f t="shared" si="1"/>
        <v>0</v>
      </c>
      <c r="N26" s="368"/>
    </row>
    <row r="27" spans="1:14" s="54" customFormat="1" ht="12" x14ac:dyDescent="0.2">
      <c r="A27" s="365" t="s">
        <v>56</v>
      </c>
      <c r="B27" s="458" t="s">
        <v>350</v>
      </c>
      <c r="C27" s="459"/>
      <c r="D27" s="459"/>
      <c r="E27" s="459"/>
      <c r="F27" s="459"/>
      <c r="G27" s="459"/>
      <c r="H27" s="460"/>
      <c r="I27" s="366" t="s">
        <v>343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8"/>
    </row>
    <row r="28" spans="1:14" s="54" customFormat="1" ht="12" x14ac:dyDescent="0.2">
      <c r="A28" s="365" t="s">
        <v>90</v>
      </c>
      <c r="B28" s="458" t="s">
        <v>351</v>
      </c>
      <c r="C28" s="459"/>
      <c r="D28" s="459"/>
      <c r="E28" s="459"/>
      <c r="F28" s="459"/>
      <c r="G28" s="459"/>
      <c r="H28" s="460"/>
      <c r="I28" s="366" t="s">
        <v>343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8"/>
    </row>
    <row r="29" spans="1:14" s="54" customFormat="1" ht="12" x14ac:dyDescent="0.2">
      <c r="A29" s="365" t="s">
        <v>91</v>
      </c>
      <c r="B29" s="458" t="s">
        <v>352</v>
      </c>
      <c r="C29" s="459"/>
      <c r="D29" s="459"/>
      <c r="E29" s="459"/>
      <c r="F29" s="459"/>
      <c r="G29" s="459"/>
      <c r="H29" s="460"/>
      <c r="I29" s="366" t="s">
        <v>343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8"/>
    </row>
    <row r="30" spans="1:14" s="54" customFormat="1" ht="12" x14ac:dyDescent="0.2">
      <c r="A30" s="365" t="s">
        <v>112</v>
      </c>
      <c r="B30" s="458" t="s">
        <v>353</v>
      </c>
      <c r="C30" s="459"/>
      <c r="D30" s="459"/>
      <c r="E30" s="459"/>
      <c r="F30" s="459"/>
      <c r="G30" s="459"/>
      <c r="H30" s="460"/>
      <c r="I30" s="366" t="s">
        <v>343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8"/>
    </row>
    <row r="31" spans="1:14" s="54" customFormat="1" ht="12" x14ac:dyDescent="0.2">
      <c r="A31" s="365" t="s">
        <v>113</v>
      </c>
      <c r="B31" s="458" t="s">
        <v>354</v>
      </c>
      <c r="C31" s="459"/>
      <c r="D31" s="459"/>
      <c r="E31" s="459"/>
      <c r="F31" s="459"/>
      <c r="G31" s="459"/>
      <c r="H31" s="460"/>
      <c r="I31" s="366" t="s">
        <v>343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8"/>
    </row>
    <row r="32" spans="1:14" s="54" customFormat="1" ht="12" x14ac:dyDescent="0.2">
      <c r="A32" s="365" t="s">
        <v>355</v>
      </c>
      <c r="B32" s="458" t="s">
        <v>356</v>
      </c>
      <c r="C32" s="459"/>
      <c r="D32" s="459"/>
      <c r="E32" s="459"/>
      <c r="F32" s="459"/>
      <c r="G32" s="459"/>
      <c r="H32" s="460"/>
      <c r="I32" s="366" t="s">
        <v>343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8"/>
    </row>
    <row r="33" spans="1:16" s="54" customFormat="1" ht="24" customHeight="1" collapsed="1" x14ac:dyDescent="0.2">
      <c r="A33" s="365" t="s">
        <v>357</v>
      </c>
      <c r="B33" s="461" t="s">
        <v>358</v>
      </c>
      <c r="C33" s="462"/>
      <c r="D33" s="462"/>
      <c r="E33" s="462"/>
      <c r="F33" s="462"/>
      <c r="G33" s="462"/>
      <c r="H33" s="463"/>
      <c r="I33" s="366" t="s">
        <v>343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8"/>
    </row>
    <row r="34" spans="1:16" s="54" customFormat="1" ht="10.5" hidden="1" customHeight="1" outlineLevel="1" x14ac:dyDescent="0.2">
      <c r="A34" s="365" t="s">
        <v>359</v>
      </c>
      <c r="B34" s="480" t="s">
        <v>360</v>
      </c>
      <c r="C34" s="481"/>
      <c r="D34" s="481"/>
      <c r="E34" s="481"/>
      <c r="F34" s="481"/>
      <c r="G34" s="481"/>
      <c r="H34" s="482"/>
      <c r="I34" s="366" t="s">
        <v>343</v>
      </c>
      <c r="J34" s="314"/>
      <c r="K34" s="307"/>
      <c r="L34" s="307">
        <f t="shared" si="0"/>
        <v>0</v>
      </c>
      <c r="M34" s="307">
        <f t="shared" si="1"/>
        <v>0</v>
      </c>
      <c r="N34" s="368"/>
    </row>
    <row r="35" spans="1:16" s="54" customFormat="1" ht="12" hidden="1" outlineLevel="1" x14ac:dyDescent="0.2">
      <c r="A35" s="365" t="s">
        <v>361</v>
      </c>
      <c r="B35" s="480" t="s">
        <v>362</v>
      </c>
      <c r="C35" s="481"/>
      <c r="D35" s="481"/>
      <c r="E35" s="481"/>
      <c r="F35" s="481"/>
      <c r="G35" s="481"/>
      <c r="H35" s="482"/>
      <c r="I35" s="366" t="s">
        <v>343</v>
      </c>
      <c r="J35" s="314"/>
      <c r="K35" s="307"/>
      <c r="L35" s="307">
        <f t="shared" si="0"/>
        <v>0</v>
      </c>
      <c r="M35" s="307">
        <f t="shared" si="1"/>
        <v>0</v>
      </c>
      <c r="N35" s="368"/>
    </row>
    <row r="36" spans="1:16" s="54" customFormat="1" ht="12.75" thickBot="1" x14ac:dyDescent="0.25">
      <c r="A36" s="365" t="s">
        <v>363</v>
      </c>
      <c r="B36" s="483" t="s">
        <v>364</v>
      </c>
      <c r="C36" s="484"/>
      <c r="D36" s="484"/>
      <c r="E36" s="484"/>
      <c r="F36" s="484"/>
      <c r="G36" s="484"/>
      <c r="H36" s="485"/>
      <c r="I36" s="366" t="s">
        <v>343</v>
      </c>
      <c r="J36" s="314"/>
      <c r="K36" s="307"/>
      <c r="L36" s="307">
        <f t="shared" si="0"/>
        <v>0</v>
      </c>
      <c r="M36" s="307">
        <f t="shared" si="1"/>
        <v>0</v>
      </c>
      <c r="N36" s="368"/>
    </row>
    <row r="37" spans="1:16" s="54" customFormat="1" ht="24" customHeight="1" x14ac:dyDescent="0.2">
      <c r="A37" s="401" t="s">
        <v>365</v>
      </c>
      <c r="B37" s="486" t="s">
        <v>366</v>
      </c>
      <c r="C37" s="487"/>
      <c r="D37" s="487"/>
      <c r="E37" s="487"/>
      <c r="F37" s="487"/>
      <c r="G37" s="487"/>
      <c r="H37" s="488"/>
      <c r="I37" s="402" t="s">
        <v>343</v>
      </c>
      <c r="J37" s="430">
        <v>2487.4530814330501</v>
      </c>
      <c r="K37" s="403">
        <v>2380.9574365799999</v>
      </c>
      <c r="L37" s="403">
        <f t="shared" si="0"/>
        <v>-106.49564485305018</v>
      </c>
      <c r="M37" s="403">
        <f t="shared" si="1"/>
        <v>95.718687293120851</v>
      </c>
      <c r="N37" s="404"/>
      <c r="O37" s="442"/>
      <c r="P37" s="442"/>
    </row>
    <row r="38" spans="1:16" s="54" customFormat="1" ht="12" collapsed="1" x14ac:dyDescent="0.2">
      <c r="A38" s="365" t="s">
        <v>367</v>
      </c>
      <c r="B38" s="458" t="s">
        <v>344</v>
      </c>
      <c r="C38" s="459"/>
      <c r="D38" s="459"/>
      <c r="E38" s="459"/>
      <c r="F38" s="459"/>
      <c r="G38" s="459"/>
      <c r="H38" s="460"/>
      <c r="I38" s="366" t="s">
        <v>343</v>
      </c>
      <c r="J38" s="314">
        <v>0</v>
      </c>
      <c r="K38" s="307">
        <v>0</v>
      </c>
      <c r="L38" s="307">
        <f t="shared" si="0"/>
        <v>0</v>
      </c>
      <c r="M38" s="307">
        <f t="shared" si="1"/>
        <v>0</v>
      </c>
      <c r="N38" s="368"/>
    </row>
    <row r="39" spans="1:16" s="54" customFormat="1" ht="24" hidden="1" customHeight="1" outlineLevel="1" x14ac:dyDescent="0.2">
      <c r="A39" s="365" t="s">
        <v>368</v>
      </c>
      <c r="B39" s="489" t="s">
        <v>345</v>
      </c>
      <c r="C39" s="490"/>
      <c r="D39" s="490"/>
      <c r="E39" s="490"/>
      <c r="F39" s="490"/>
      <c r="G39" s="490"/>
      <c r="H39" s="491"/>
      <c r="I39" s="366" t="s">
        <v>343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8"/>
    </row>
    <row r="40" spans="1:16" s="54" customFormat="1" ht="24" hidden="1" customHeight="1" outlineLevel="1" x14ac:dyDescent="0.2">
      <c r="A40" s="365" t="s">
        <v>369</v>
      </c>
      <c r="B40" s="489" t="s">
        <v>347</v>
      </c>
      <c r="C40" s="490"/>
      <c r="D40" s="490"/>
      <c r="E40" s="490"/>
      <c r="F40" s="490"/>
      <c r="G40" s="490"/>
      <c r="H40" s="491"/>
      <c r="I40" s="366" t="s">
        <v>343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8"/>
    </row>
    <row r="41" spans="1:16" s="54" customFormat="1" ht="24" hidden="1" customHeight="1" outlineLevel="1" x14ac:dyDescent="0.2">
      <c r="A41" s="365" t="s">
        <v>370</v>
      </c>
      <c r="B41" s="489" t="s">
        <v>349</v>
      </c>
      <c r="C41" s="490"/>
      <c r="D41" s="490"/>
      <c r="E41" s="490"/>
      <c r="F41" s="490"/>
      <c r="G41" s="490"/>
      <c r="H41" s="491"/>
      <c r="I41" s="366" t="s">
        <v>343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8"/>
    </row>
    <row r="42" spans="1:16" s="54" customFormat="1" ht="12" x14ac:dyDescent="0.2">
      <c r="A42" s="365" t="s">
        <v>371</v>
      </c>
      <c r="B42" s="458" t="s">
        <v>350</v>
      </c>
      <c r="C42" s="459"/>
      <c r="D42" s="459"/>
      <c r="E42" s="459"/>
      <c r="F42" s="459"/>
      <c r="G42" s="459"/>
      <c r="H42" s="460"/>
      <c r="I42" s="366" t="s">
        <v>343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8"/>
    </row>
    <row r="43" spans="1:16" s="54" customFormat="1" ht="12" x14ac:dyDescent="0.2">
      <c r="A43" s="365" t="s">
        <v>372</v>
      </c>
      <c r="B43" s="458" t="s">
        <v>351</v>
      </c>
      <c r="C43" s="459"/>
      <c r="D43" s="459"/>
      <c r="E43" s="459"/>
      <c r="F43" s="459"/>
      <c r="G43" s="459"/>
      <c r="H43" s="460"/>
      <c r="I43" s="366" t="s">
        <v>343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8"/>
    </row>
    <row r="44" spans="1:16" s="54" customFormat="1" ht="12" x14ac:dyDescent="0.2">
      <c r="A44" s="365" t="s">
        <v>373</v>
      </c>
      <c r="B44" s="458" t="s">
        <v>352</v>
      </c>
      <c r="C44" s="459"/>
      <c r="D44" s="459"/>
      <c r="E44" s="459"/>
      <c r="F44" s="459"/>
      <c r="G44" s="459"/>
      <c r="H44" s="460"/>
      <c r="I44" s="366" t="s">
        <v>343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8"/>
    </row>
    <row r="45" spans="1:16" s="54" customFormat="1" ht="12" x14ac:dyDescent="0.2">
      <c r="A45" s="365" t="s">
        <v>374</v>
      </c>
      <c r="B45" s="458" t="s">
        <v>353</v>
      </c>
      <c r="C45" s="459"/>
      <c r="D45" s="459"/>
      <c r="E45" s="459"/>
      <c r="F45" s="459"/>
      <c r="G45" s="459"/>
      <c r="H45" s="460"/>
      <c r="I45" s="366" t="s">
        <v>343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8"/>
    </row>
    <row r="46" spans="1:16" s="54" customFormat="1" ht="12" x14ac:dyDescent="0.2">
      <c r="A46" s="365" t="s">
        <v>375</v>
      </c>
      <c r="B46" s="458" t="s">
        <v>354</v>
      </c>
      <c r="C46" s="459"/>
      <c r="D46" s="459"/>
      <c r="E46" s="459"/>
      <c r="F46" s="459"/>
      <c r="G46" s="459"/>
      <c r="H46" s="460"/>
      <c r="I46" s="366" t="s">
        <v>343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8"/>
    </row>
    <row r="47" spans="1:16" s="54" customFormat="1" ht="12" x14ac:dyDescent="0.2">
      <c r="A47" s="365" t="s">
        <v>376</v>
      </c>
      <c r="B47" s="458" t="s">
        <v>356</v>
      </c>
      <c r="C47" s="459"/>
      <c r="D47" s="459"/>
      <c r="E47" s="459"/>
      <c r="F47" s="459"/>
      <c r="G47" s="459"/>
      <c r="H47" s="460"/>
      <c r="I47" s="366" t="s">
        <v>343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8"/>
    </row>
    <row r="48" spans="1:16" s="54" customFormat="1" ht="24" customHeight="1" x14ac:dyDescent="0.2">
      <c r="A48" s="365" t="s">
        <v>377</v>
      </c>
      <c r="B48" s="461" t="s">
        <v>358</v>
      </c>
      <c r="C48" s="462"/>
      <c r="D48" s="462"/>
      <c r="E48" s="462"/>
      <c r="F48" s="462"/>
      <c r="G48" s="462"/>
      <c r="H48" s="463"/>
      <c r="I48" s="366" t="s">
        <v>343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8"/>
    </row>
    <row r="49" spans="1:14" s="54" customFormat="1" ht="12" outlineLevel="1" x14ac:dyDescent="0.2">
      <c r="A49" s="365" t="s">
        <v>378</v>
      </c>
      <c r="B49" s="480" t="s">
        <v>360</v>
      </c>
      <c r="C49" s="481"/>
      <c r="D49" s="481"/>
      <c r="E49" s="481"/>
      <c r="F49" s="481"/>
      <c r="G49" s="481"/>
      <c r="H49" s="482"/>
      <c r="I49" s="366" t="s">
        <v>343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8"/>
    </row>
    <row r="50" spans="1:14" s="54" customFormat="1" ht="12" outlineLevel="1" x14ac:dyDescent="0.2">
      <c r="A50" s="365" t="s">
        <v>379</v>
      </c>
      <c r="B50" s="480" t="s">
        <v>362</v>
      </c>
      <c r="C50" s="481"/>
      <c r="D50" s="481"/>
      <c r="E50" s="481"/>
      <c r="F50" s="481"/>
      <c r="G50" s="481"/>
      <c r="H50" s="482"/>
      <c r="I50" s="366" t="s">
        <v>343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8"/>
    </row>
    <row r="51" spans="1:14" s="54" customFormat="1" ht="12" x14ac:dyDescent="0.2">
      <c r="A51" s="365" t="s">
        <v>380</v>
      </c>
      <c r="B51" s="458" t="s">
        <v>364</v>
      </c>
      <c r="C51" s="459"/>
      <c r="D51" s="459"/>
      <c r="E51" s="459"/>
      <c r="F51" s="459"/>
      <c r="G51" s="459"/>
      <c r="H51" s="460"/>
      <c r="I51" s="366" t="s">
        <v>343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8"/>
    </row>
    <row r="52" spans="1:14" s="54" customFormat="1" ht="12" collapsed="1" x14ac:dyDescent="0.2">
      <c r="A52" s="389" t="s">
        <v>381</v>
      </c>
      <c r="B52" s="498" t="s">
        <v>382</v>
      </c>
      <c r="C52" s="499"/>
      <c r="D52" s="499"/>
      <c r="E52" s="499"/>
      <c r="F52" s="499"/>
      <c r="G52" s="499"/>
      <c r="H52" s="500"/>
      <c r="I52" s="390" t="s">
        <v>343</v>
      </c>
      <c r="J52" s="431">
        <v>668.68635750959606</v>
      </c>
      <c r="K52" s="391">
        <v>587.95101733999991</v>
      </c>
      <c r="L52" s="391">
        <f t="shared" si="0"/>
        <v>-80.735340169596157</v>
      </c>
      <c r="M52" s="391">
        <f t="shared" si="1"/>
        <v>87.926276756971589</v>
      </c>
      <c r="N52" s="392"/>
    </row>
    <row r="53" spans="1:14" s="54" customFormat="1" ht="12" hidden="1" outlineLevel="1" x14ac:dyDescent="0.2">
      <c r="A53" s="365" t="s">
        <v>368</v>
      </c>
      <c r="B53" s="480" t="s">
        <v>383</v>
      </c>
      <c r="C53" s="481"/>
      <c r="D53" s="481"/>
      <c r="E53" s="481"/>
      <c r="F53" s="481"/>
      <c r="G53" s="481"/>
      <c r="H53" s="482"/>
      <c r="I53" s="366" t="s">
        <v>343</v>
      </c>
      <c r="J53" s="314">
        <v>285.95302533668729</v>
      </c>
      <c r="K53" s="307">
        <v>252.23087140999996</v>
      </c>
      <c r="L53" s="307">
        <f t="shared" si="0"/>
        <v>-33.722153926687326</v>
      </c>
      <c r="M53" s="307">
        <f t="shared" si="1"/>
        <v>88.207100139268633</v>
      </c>
      <c r="N53" s="368"/>
    </row>
    <row r="54" spans="1:14" s="54" customFormat="1" ht="12" hidden="1" outlineLevel="1" x14ac:dyDescent="0.2">
      <c r="A54" s="365" t="s">
        <v>369</v>
      </c>
      <c r="B54" s="480" t="s">
        <v>384</v>
      </c>
      <c r="C54" s="481"/>
      <c r="D54" s="481"/>
      <c r="E54" s="481"/>
      <c r="F54" s="481"/>
      <c r="G54" s="481"/>
      <c r="H54" s="482"/>
      <c r="I54" s="366" t="s">
        <v>343</v>
      </c>
      <c r="J54" s="314">
        <v>285.44287179800006</v>
      </c>
      <c r="K54" s="307">
        <v>240.90694957999997</v>
      </c>
      <c r="L54" s="307">
        <f t="shared" si="0"/>
        <v>-44.535922218000081</v>
      </c>
      <c r="M54" s="307">
        <f t="shared" si="1"/>
        <v>84.397605749455565</v>
      </c>
      <c r="N54" s="368"/>
    </row>
    <row r="55" spans="1:14" s="54" customFormat="1" ht="12" hidden="1" outlineLevel="2" x14ac:dyDescent="0.2">
      <c r="A55" s="365" t="s">
        <v>385</v>
      </c>
      <c r="B55" s="495" t="s">
        <v>386</v>
      </c>
      <c r="C55" s="496"/>
      <c r="D55" s="496"/>
      <c r="E55" s="496"/>
      <c r="F55" s="496"/>
      <c r="G55" s="496"/>
      <c r="H55" s="497"/>
      <c r="I55" s="366" t="s">
        <v>343</v>
      </c>
      <c r="J55" s="314">
        <v>285.44287179800006</v>
      </c>
      <c r="K55" s="307">
        <v>240.90694957999997</v>
      </c>
      <c r="L55" s="307">
        <f t="shared" si="0"/>
        <v>-44.535922218000081</v>
      </c>
      <c r="M55" s="307">
        <f t="shared" si="1"/>
        <v>84.397605749455565</v>
      </c>
      <c r="N55" s="368"/>
    </row>
    <row r="56" spans="1:14" s="54" customFormat="1" ht="12" hidden="1" customHeight="1" outlineLevel="3" x14ac:dyDescent="0.2">
      <c r="A56" s="365" t="s">
        <v>387</v>
      </c>
      <c r="B56" s="492" t="s">
        <v>388</v>
      </c>
      <c r="C56" s="493"/>
      <c r="D56" s="493"/>
      <c r="E56" s="493"/>
      <c r="F56" s="493"/>
      <c r="G56" s="493"/>
      <c r="H56" s="494"/>
      <c r="I56" s="366" t="s">
        <v>343</v>
      </c>
      <c r="J56" s="314">
        <v>285.44287179800006</v>
      </c>
      <c r="K56" s="307">
        <v>240.90694957999997</v>
      </c>
      <c r="L56" s="307">
        <f t="shared" si="0"/>
        <v>-44.535922218000081</v>
      </c>
      <c r="M56" s="307">
        <f t="shared" si="1"/>
        <v>84.397605749455565</v>
      </c>
      <c r="N56" s="368"/>
    </row>
    <row r="57" spans="1:14" s="54" customFormat="1" ht="12" hidden="1" outlineLevel="3" x14ac:dyDescent="0.2">
      <c r="A57" s="365" t="s">
        <v>389</v>
      </c>
      <c r="B57" s="492" t="s">
        <v>390</v>
      </c>
      <c r="C57" s="493"/>
      <c r="D57" s="493"/>
      <c r="E57" s="493"/>
      <c r="F57" s="493"/>
      <c r="G57" s="493"/>
      <c r="H57" s="494"/>
      <c r="I57" s="366" t="s">
        <v>343</v>
      </c>
      <c r="J57" s="314"/>
      <c r="K57" s="307"/>
      <c r="L57" s="307">
        <f t="shared" si="0"/>
        <v>0</v>
      </c>
      <c r="M57" s="307">
        <f t="shared" si="1"/>
        <v>0</v>
      </c>
      <c r="N57" s="368"/>
    </row>
    <row r="58" spans="1:14" s="54" customFormat="1" ht="12" hidden="1" outlineLevel="2" x14ac:dyDescent="0.2">
      <c r="A58" s="365" t="s">
        <v>391</v>
      </c>
      <c r="B58" s="495" t="s">
        <v>392</v>
      </c>
      <c r="C58" s="496"/>
      <c r="D58" s="496"/>
      <c r="E58" s="496"/>
      <c r="F58" s="496"/>
      <c r="G58" s="496"/>
      <c r="H58" s="497"/>
      <c r="I58" s="366" t="s">
        <v>343</v>
      </c>
      <c r="J58" s="314"/>
      <c r="K58" s="307"/>
      <c r="L58" s="307">
        <f t="shared" si="0"/>
        <v>0</v>
      </c>
      <c r="M58" s="307">
        <f t="shared" si="1"/>
        <v>0</v>
      </c>
      <c r="N58" s="368"/>
    </row>
    <row r="59" spans="1:14" s="54" customFormat="1" ht="12" hidden="1" outlineLevel="1" x14ac:dyDescent="0.2">
      <c r="A59" s="365" t="s">
        <v>370</v>
      </c>
      <c r="B59" s="480" t="s">
        <v>393</v>
      </c>
      <c r="C59" s="481"/>
      <c r="D59" s="481"/>
      <c r="E59" s="481"/>
      <c r="F59" s="481"/>
      <c r="G59" s="481"/>
      <c r="H59" s="482"/>
      <c r="I59" s="366" t="s">
        <v>343</v>
      </c>
      <c r="J59" s="314">
        <v>97.290460374908619</v>
      </c>
      <c r="K59" s="307">
        <v>94.813196350000041</v>
      </c>
      <c r="L59" s="307">
        <f t="shared" si="0"/>
        <v>-2.4772640249085782</v>
      </c>
      <c r="M59" s="307">
        <f t="shared" si="1"/>
        <v>97.453744164266013</v>
      </c>
      <c r="N59" s="368"/>
    </row>
    <row r="60" spans="1:14" s="54" customFormat="1" ht="12" hidden="1" outlineLevel="1" x14ac:dyDescent="0.2">
      <c r="A60" s="365" t="s">
        <v>394</v>
      </c>
      <c r="B60" s="480" t="s">
        <v>395</v>
      </c>
      <c r="C60" s="481"/>
      <c r="D60" s="481"/>
      <c r="E60" s="481"/>
      <c r="F60" s="481"/>
      <c r="G60" s="481"/>
      <c r="H60" s="482"/>
      <c r="I60" s="366" t="s">
        <v>343</v>
      </c>
      <c r="J60" s="314"/>
      <c r="K60" s="307"/>
      <c r="L60" s="307">
        <f t="shared" si="0"/>
        <v>0</v>
      </c>
      <c r="M60" s="307">
        <f t="shared" si="1"/>
        <v>0</v>
      </c>
      <c r="N60" s="368"/>
    </row>
    <row r="61" spans="1:14" s="54" customFormat="1" ht="12" collapsed="1" x14ac:dyDescent="0.2">
      <c r="A61" s="389" t="s">
        <v>396</v>
      </c>
      <c r="B61" s="498" t="s">
        <v>397</v>
      </c>
      <c r="C61" s="499"/>
      <c r="D61" s="499"/>
      <c r="E61" s="499"/>
      <c r="F61" s="499"/>
      <c r="G61" s="499"/>
      <c r="H61" s="500"/>
      <c r="I61" s="390" t="s">
        <v>343</v>
      </c>
      <c r="J61" s="431">
        <v>947.28257428046243</v>
      </c>
      <c r="K61" s="391">
        <v>930.71073405000004</v>
      </c>
      <c r="L61" s="391">
        <f t="shared" si="0"/>
        <v>-16.571840230462385</v>
      </c>
      <c r="M61" s="391">
        <f t="shared" si="1"/>
        <v>98.250591673445484</v>
      </c>
      <c r="N61" s="392"/>
    </row>
    <row r="62" spans="1:14" s="54" customFormat="1" ht="24" hidden="1" customHeight="1" outlineLevel="1" x14ac:dyDescent="0.2">
      <c r="A62" s="365" t="s">
        <v>398</v>
      </c>
      <c r="B62" s="489" t="s">
        <v>399</v>
      </c>
      <c r="C62" s="490"/>
      <c r="D62" s="490"/>
      <c r="E62" s="490"/>
      <c r="F62" s="490"/>
      <c r="G62" s="490"/>
      <c r="H62" s="491"/>
      <c r="I62" s="366" t="s">
        <v>343</v>
      </c>
      <c r="J62" s="314"/>
      <c r="K62" s="307"/>
      <c r="L62" s="307">
        <f t="shared" si="0"/>
        <v>0</v>
      </c>
      <c r="M62" s="307">
        <f t="shared" si="1"/>
        <v>0</v>
      </c>
      <c r="N62" s="368"/>
    </row>
    <row r="63" spans="1:14" s="54" customFormat="1" ht="24" hidden="1" customHeight="1" outlineLevel="1" x14ac:dyDescent="0.2">
      <c r="A63" s="365" t="s">
        <v>400</v>
      </c>
      <c r="B63" s="489" t="s">
        <v>401</v>
      </c>
      <c r="C63" s="490"/>
      <c r="D63" s="490"/>
      <c r="E63" s="490"/>
      <c r="F63" s="490"/>
      <c r="G63" s="490"/>
      <c r="H63" s="491"/>
      <c r="I63" s="366" t="s">
        <v>343</v>
      </c>
      <c r="J63" s="314">
        <v>890.42809435986874</v>
      </c>
      <c r="K63" s="307">
        <v>879.00610723</v>
      </c>
      <c r="L63" s="307">
        <f t="shared" si="0"/>
        <v>-11.421987129868739</v>
      </c>
      <c r="M63" s="307">
        <f t="shared" si="1"/>
        <v>98.717247669720038</v>
      </c>
      <c r="N63" s="368"/>
    </row>
    <row r="64" spans="1:14" s="54" customFormat="1" ht="12" hidden="1" outlineLevel="1" x14ac:dyDescent="0.2">
      <c r="A64" s="365" t="s">
        <v>402</v>
      </c>
      <c r="B64" s="480" t="s">
        <v>403</v>
      </c>
      <c r="C64" s="481"/>
      <c r="D64" s="481"/>
      <c r="E64" s="481"/>
      <c r="F64" s="481"/>
      <c r="G64" s="481"/>
      <c r="H64" s="482"/>
      <c r="I64" s="366" t="s">
        <v>343</v>
      </c>
      <c r="J64" s="314"/>
      <c r="K64" s="307"/>
      <c r="L64" s="307">
        <f t="shared" si="0"/>
        <v>0</v>
      </c>
      <c r="M64" s="307">
        <f t="shared" si="1"/>
        <v>0</v>
      </c>
      <c r="N64" s="368"/>
    </row>
    <row r="65" spans="1:14" s="54" customFormat="1" ht="12" hidden="1" outlineLevel="1" x14ac:dyDescent="0.2">
      <c r="A65" s="365" t="s">
        <v>404</v>
      </c>
      <c r="B65" s="480" t="s">
        <v>405</v>
      </c>
      <c r="C65" s="481"/>
      <c r="D65" s="481"/>
      <c r="E65" s="481"/>
      <c r="F65" s="481"/>
      <c r="G65" s="481"/>
      <c r="H65" s="482"/>
      <c r="I65" s="366" t="s">
        <v>343</v>
      </c>
      <c r="J65" s="314"/>
      <c r="K65" s="307"/>
      <c r="L65" s="307">
        <f t="shared" si="0"/>
        <v>0</v>
      </c>
      <c r="M65" s="307">
        <f t="shared" si="1"/>
        <v>0</v>
      </c>
      <c r="N65" s="368"/>
    </row>
    <row r="66" spans="1:14" s="54" customFormat="1" ht="12" hidden="1" outlineLevel="1" x14ac:dyDescent="0.2">
      <c r="A66" s="365" t="s">
        <v>406</v>
      </c>
      <c r="B66" s="480" t="s">
        <v>407</v>
      </c>
      <c r="C66" s="481"/>
      <c r="D66" s="481"/>
      <c r="E66" s="481"/>
      <c r="F66" s="481"/>
      <c r="G66" s="481"/>
      <c r="H66" s="482"/>
      <c r="I66" s="366" t="s">
        <v>343</v>
      </c>
      <c r="J66" s="314">
        <v>56.854479920593661</v>
      </c>
      <c r="K66" s="307">
        <v>51.704626820000001</v>
      </c>
      <c r="L66" s="307">
        <f t="shared" si="0"/>
        <v>-5.1498531005936599</v>
      </c>
      <c r="M66" s="307">
        <f t="shared" si="1"/>
        <v>90.942045186612816</v>
      </c>
      <c r="N66" s="368"/>
    </row>
    <row r="67" spans="1:14" s="54" customFormat="1" ht="12" x14ac:dyDescent="0.2">
      <c r="A67" s="389" t="s">
        <v>408</v>
      </c>
      <c r="B67" s="498" t="s">
        <v>409</v>
      </c>
      <c r="C67" s="499"/>
      <c r="D67" s="499"/>
      <c r="E67" s="499"/>
      <c r="F67" s="499"/>
      <c r="G67" s="499"/>
      <c r="H67" s="500"/>
      <c r="I67" s="390" t="s">
        <v>343</v>
      </c>
      <c r="J67" s="431">
        <v>484.83664353614881</v>
      </c>
      <c r="K67" s="391">
        <v>470.07093396999994</v>
      </c>
      <c r="L67" s="391">
        <f t="shared" si="0"/>
        <v>-14.765709566148871</v>
      </c>
      <c r="M67" s="391">
        <f t="shared" si="1"/>
        <v>96.954498022580268</v>
      </c>
      <c r="N67" s="392"/>
    </row>
    <row r="68" spans="1:14" s="54" customFormat="1" ht="12" x14ac:dyDescent="0.2">
      <c r="A68" s="389" t="s">
        <v>410</v>
      </c>
      <c r="B68" s="498" t="s">
        <v>411</v>
      </c>
      <c r="C68" s="499"/>
      <c r="D68" s="499"/>
      <c r="E68" s="499"/>
      <c r="F68" s="499"/>
      <c r="G68" s="499"/>
      <c r="H68" s="500"/>
      <c r="I68" s="390" t="s">
        <v>343</v>
      </c>
      <c r="J68" s="431">
        <v>281.20490468739479</v>
      </c>
      <c r="K68" s="391">
        <v>289.55986197999994</v>
      </c>
      <c r="L68" s="391">
        <f t="shared" si="0"/>
        <v>8.3549572926051496</v>
      </c>
      <c r="M68" s="391">
        <f t="shared" si="1"/>
        <v>102.97112786915757</v>
      </c>
      <c r="N68" s="392"/>
    </row>
    <row r="69" spans="1:14" s="54" customFormat="1" ht="12" collapsed="1" x14ac:dyDescent="0.2">
      <c r="A69" s="389" t="s">
        <v>412</v>
      </c>
      <c r="B69" s="498" t="s">
        <v>413</v>
      </c>
      <c r="C69" s="499"/>
      <c r="D69" s="499"/>
      <c r="E69" s="499"/>
      <c r="F69" s="499"/>
      <c r="G69" s="499"/>
      <c r="H69" s="500"/>
      <c r="I69" s="390" t="s">
        <v>343</v>
      </c>
      <c r="J69" s="431">
        <v>35.234192262500002</v>
      </c>
      <c r="K69" s="391">
        <v>33.633073230000001</v>
      </c>
      <c r="L69" s="391">
        <f t="shared" si="0"/>
        <v>-1.6011190325000015</v>
      </c>
      <c r="M69" s="391">
        <f t="shared" si="1"/>
        <v>95.455780508400963</v>
      </c>
      <c r="N69" s="392"/>
    </row>
    <row r="70" spans="1:14" s="54" customFormat="1" ht="12" hidden="1" outlineLevel="1" x14ac:dyDescent="0.2">
      <c r="A70" s="365" t="s">
        <v>414</v>
      </c>
      <c r="B70" s="480" t="s">
        <v>415</v>
      </c>
      <c r="C70" s="481"/>
      <c r="D70" s="481"/>
      <c r="E70" s="481"/>
      <c r="F70" s="481"/>
      <c r="G70" s="481"/>
      <c r="H70" s="482"/>
      <c r="I70" s="366" t="s">
        <v>343</v>
      </c>
      <c r="J70" s="314">
        <v>33.200000000000003</v>
      </c>
      <c r="K70" s="307">
        <v>31.491966220000002</v>
      </c>
      <c r="L70" s="307">
        <f t="shared" si="0"/>
        <v>-1.7080337800000009</v>
      </c>
      <c r="M70" s="307">
        <f t="shared" si="1"/>
        <v>94.855319939759028</v>
      </c>
      <c r="N70" s="368"/>
    </row>
    <row r="71" spans="1:14" s="54" customFormat="1" ht="12" hidden="1" outlineLevel="1" x14ac:dyDescent="0.2">
      <c r="A71" s="365" t="s">
        <v>416</v>
      </c>
      <c r="B71" s="480" t="s">
        <v>417</v>
      </c>
      <c r="C71" s="481"/>
      <c r="D71" s="481"/>
      <c r="E71" s="481"/>
      <c r="F71" s="481"/>
      <c r="G71" s="481"/>
      <c r="H71" s="482"/>
      <c r="I71" s="366" t="s">
        <v>343</v>
      </c>
      <c r="J71" s="314">
        <v>2.0341922625000031</v>
      </c>
      <c r="K71" s="307">
        <v>2.1411070100000016</v>
      </c>
      <c r="L71" s="307">
        <f t="shared" si="0"/>
        <v>0.10691474749999852</v>
      </c>
      <c r="M71" s="307">
        <f t="shared" si="1"/>
        <v>105.2558821243672</v>
      </c>
      <c r="N71" s="368"/>
    </row>
    <row r="72" spans="1:14" s="54" customFormat="1" ht="12" collapsed="1" x14ac:dyDescent="0.2">
      <c r="A72" s="389" t="s">
        <v>418</v>
      </c>
      <c r="B72" s="498" t="s">
        <v>419</v>
      </c>
      <c r="C72" s="499"/>
      <c r="D72" s="499"/>
      <c r="E72" s="499"/>
      <c r="F72" s="499"/>
      <c r="G72" s="499"/>
      <c r="H72" s="500"/>
      <c r="I72" s="390" t="s">
        <v>343</v>
      </c>
      <c r="J72" s="431">
        <v>70.208409156948235</v>
      </c>
      <c r="K72" s="391">
        <v>69.031816009999986</v>
      </c>
      <c r="L72" s="391">
        <f t="shared" si="0"/>
        <v>-1.1765931469482496</v>
      </c>
      <c r="M72" s="391">
        <f t="shared" si="1"/>
        <v>98.324142134714918</v>
      </c>
      <c r="N72" s="392"/>
    </row>
    <row r="73" spans="1:14" s="54" customFormat="1" ht="12" hidden="1" outlineLevel="1" x14ac:dyDescent="0.2">
      <c r="A73" s="365" t="s">
        <v>420</v>
      </c>
      <c r="B73" s="480" t="s">
        <v>421</v>
      </c>
      <c r="C73" s="481"/>
      <c r="D73" s="481"/>
      <c r="E73" s="481"/>
      <c r="F73" s="481"/>
      <c r="G73" s="481"/>
      <c r="H73" s="482"/>
      <c r="I73" s="366" t="s">
        <v>343</v>
      </c>
      <c r="J73" s="314">
        <v>70.208409156948235</v>
      </c>
      <c r="K73" s="307">
        <v>69.031816009999986</v>
      </c>
      <c r="L73" s="307">
        <f t="shared" si="0"/>
        <v>-1.1765931469482496</v>
      </c>
      <c r="M73" s="307">
        <f t="shared" si="1"/>
        <v>98.324142134714918</v>
      </c>
      <c r="N73" s="368"/>
    </row>
    <row r="74" spans="1:14" s="54" customFormat="1" ht="12" hidden="1" outlineLevel="1" x14ac:dyDescent="0.2">
      <c r="A74" s="365" t="s">
        <v>422</v>
      </c>
      <c r="B74" s="480" t="s">
        <v>423</v>
      </c>
      <c r="C74" s="481"/>
      <c r="D74" s="481"/>
      <c r="E74" s="481"/>
      <c r="F74" s="481"/>
      <c r="G74" s="481"/>
      <c r="H74" s="482"/>
      <c r="I74" s="366" t="s">
        <v>343</v>
      </c>
      <c r="J74" s="314"/>
      <c r="K74" s="307"/>
      <c r="L74" s="307">
        <f t="shared" si="0"/>
        <v>0</v>
      </c>
      <c r="M74" s="307">
        <f t="shared" si="1"/>
        <v>0</v>
      </c>
      <c r="N74" s="368"/>
    </row>
    <row r="75" spans="1:14" s="54" customFormat="1" ht="12.75" hidden="1" outlineLevel="1" thickBot="1" x14ac:dyDescent="0.25">
      <c r="A75" s="369" t="s">
        <v>424</v>
      </c>
      <c r="B75" s="504" t="s">
        <v>425</v>
      </c>
      <c r="C75" s="505"/>
      <c r="D75" s="505"/>
      <c r="E75" s="505"/>
      <c r="F75" s="505"/>
      <c r="G75" s="505"/>
      <c r="H75" s="506"/>
      <c r="I75" s="370" t="s">
        <v>343</v>
      </c>
      <c r="J75" s="432"/>
      <c r="K75" s="388"/>
      <c r="L75" s="388">
        <f t="shared" si="0"/>
        <v>0</v>
      </c>
      <c r="M75" s="388">
        <f t="shared" si="1"/>
        <v>0</v>
      </c>
      <c r="N75" s="372"/>
    </row>
    <row r="76" spans="1:14" s="54" customFormat="1" ht="12" collapsed="1" x14ac:dyDescent="0.2">
      <c r="A76" s="393" t="s">
        <v>426</v>
      </c>
      <c r="B76" s="507" t="s">
        <v>427</v>
      </c>
      <c r="C76" s="508"/>
      <c r="D76" s="508"/>
      <c r="E76" s="508"/>
      <c r="F76" s="508"/>
      <c r="G76" s="508"/>
      <c r="H76" s="509"/>
      <c r="I76" s="394" t="s">
        <v>343</v>
      </c>
      <c r="J76" s="433">
        <v>0</v>
      </c>
      <c r="K76" s="395">
        <v>0</v>
      </c>
      <c r="L76" s="395">
        <f t="shared" si="0"/>
        <v>0</v>
      </c>
      <c r="M76" s="395">
        <f t="shared" si="1"/>
        <v>0</v>
      </c>
      <c r="N76" s="396"/>
    </row>
    <row r="77" spans="1:14" s="54" customFormat="1" ht="12" hidden="1" outlineLevel="1" x14ac:dyDescent="0.2">
      <c r="A77" s="365" t="s">
        <v>428</v>
      </c>
      <c r="B77" s="480" t="s">
        <v>429</v>
      </c>
      <c r="C77" s="481"/>
      <c r="D77" s="481"/>
      <c r="E77" s="481"/>
      <c r="F77" s="481"/>
      <c r="G77" s="481"/>
      <c r="H77" s="482"/>
      <c r="I77" s="366" t="s">
        <v>343</v>
      </c>
      <c r="J77" s="314"/>
      <c r="K77" s="307"/>
      <c r="L77" s="307">
        <f t="shared" si="0"/>
        <v>0</v>
      </c>
      <c r="M77" s="307">
        <f t="shared" si="1"/>
        <v>0</v>
      </c>
      <c r="N77" s="368"/>
    </row>
    <row r="78" spans="1:14" s="54" customFormat="1" ht="12" hidden="1" outlineLevel="1" x14ac:dyDescent="0.2">
      <c r="A78" s="365" t="s">
        <v>430</v>
      </c>
      <c r="B78" s="480" t="s">
        <v>431</v>
      </c>
      <c r="C78" s="481"/>
      <c r="D78" s="481"/>
      <c r="E78" s="481"/>
      <c r="F78" s="481"/>
      <c r="G78" s="481"/>
      <c r="H78" s="482"/>
      <c r="I78" s="366" t="s">
        <v>343</v>
      </c>
      <c r="J78" s="314"/>
      <c r="K78" s="307"/>
      <c r="L78" s="307">
        <f t="shared" si="0"/>
        <v>0</v>
      </c>
      <c r="M78" s="307">
        <f t="shared" si="1"/>
        <v>0</v>
      </c>
      <c r="N78" s="368"/>
    </row>
    <row r="79" spans="1:14" s="54" customFormat="1" ht="12.75" hidden="1" outlineLevel="1" thickBot="1" x14ac:dyDescent="0.25">
      <c r="A79" s="369" t="s">
        <v>432</v>
      </c>
      <c r="B79" s="504" t="s">
        <v>433</v>
      </c>
      <c r="C79" s="505"/>
      <c r="D79" s="505"/>
      <c r="E79" s="505"/>
      <c r="F79" s="505"/>
      <c r="G79" s="505"/>
      <c r="H79" s="506"/>
      <c r="I79" s="370" t="s">
        <v>343</v>
      </c>
      <c r="J79" s="432"/>
      <c r="K79" s="388"/>
      <c r="L79" s="388">
        <f t="shared" si="0"/>
        <v>0</v>
      </c>
      <c r="M79" s="388">
        <f t="shared" si="1"/>
        <v>0</v>
      </c>
      <c r="N79" s="372"/>
    </row>
    <row r="80" spans="1:14" s="54" customFormat="1" ht="12" x14ac:dyDescent="0.2">
      <c r="A80" s="405" t="s">
        <v>434</v>
      </c>
      <c r="B80" s="501" t="s">
        <v>435</v>
      </c>
      <c r="C80" s="502"/>
      <c r="D80" s="502"/>
      <c r="E80" s="502"/>
      <c r="F80" s="502"/>
      <c r="G80" s="502"/>
      <c r="H80" s="503"/>
      <c r="I80" s="406" t="s">
        <v>343</v>
      </c>
      <c r="J80" s="434">
        <v>67.766222910836404</v>
      </c>
      <c r="K80" s="407">
        <v>197.23846013999992</v>
      </c>
      <c r="L80" s="407">
        <f t="shared" si="0"/>
        <v>129.47223722916351</v>
      </c>
      <c r="M80" s="407">
        <f t="shared" si="1"/>
        <v>291.05718404804259</v>
      </c>
      <c r="N80" s="408"/>
    </row>
    <row r="81" spans="1:14" s="54" customFormat="1" ht="12" collapsed="1" x14ac:dyDescent="0.2">
      <c r="A81" s="365" t="s">
        <v>436</v>
      </c>
      <c r="B81" s="458" t="s">
        <v>344</v>
      </c>
      <c r="C81" s="459"/>
      <c r="D81" s="459"/>
      <c r="E81" s="459"/>
      <c r="F81" s="459"/>
      <c r="G81" s="459"/>
      <c r="H81" s="460"/>
      <c r="I81" s="366" t="s">
        <v>343</v>
      </c>
      <c r="J81" s="314">
        <v>0</v>
      </c>
      <c r="K81" s="307">
        <v>0</v>
      </c>
      <c r="L81" s="307">
        <f t="shared" si="0"/>
        <v>0</v>
      </c>
      <c r="M81" s="307">
        <f t="shared" si="1"/>
        <v>0</v>
      </c>
      <c r="N81" s="368"/>
    </row>
    <row r="82" spans="1:14" s="54" customFormat="1" ht="24" hidden="1" customHeight="1" outlineLevel="1" x14ac:dyDescent="0.2">
      <c r="A82" s="365" t="s">
        <v>437</v>
      </c>
      <c r="B82" s="489" t="s">
        <v>345</v>
      </c>
      <c r="C82" s="490"/>
      <c r="D82" s="490"/>
      <c r="E82" s="490"/>
      <c r="F82" s="490"/>
      <c r="G82" s="490"/>
      <c r="H82" s="491"/>
      <c r="I82" s="366" t="s">
        <v>343</v>
      </c>
      <c r="J82" s="314">
        <v>0</v>
      </c>
      <c r="K82" s="307">
        <v>0</v>
      </c>
      <c r="L82" s="307">
        <f t="shared" si="0"/>
        <v>0</v>
      </c>
      <c r="M82" s="307">
        <f t="shared" si="1"/>
        <v>0</v>
      </c>
      <c r="N82" s="368"/>
    </row>
    <row r="83" spans="1:14" s="54" customFormat="1" ht="24" hidden="1" customHeight="1" outlineLevel="1" x14ac:dyDescent="0.2">
      <c r="A83" s="365" t="s">
        <v>438</v>
      </c>
      <c r="B83" s="489" t="s">
        <v>347</v>
      </c>
      <c r="C83" s="490"/>
      <c r="D83" s="490"/>
      <c r="E83" s="490"/>
      <c r="F83" s="490"/>
      <c r="G83" s="490"/>
      <c r="H83" s="491"/>
      <c r="I83" s="366" t="s">
        <v>343</v>
      </c>
      <c r="J83" s="314">
        <v>0</v>
      </c>
      <c r="K83" s="307">
        <v>0</v>
      </c>
      <c r="L83" s="307">
        <f t="shared" si="0"/>
        <v>0</v>
      </c>
      <c r="M83" s="307">
        <f t="shared" si="1"/>
        <v>0</v>
      </c>
      <c r="N83" s="368"/>
    </row>
    <row r="84" spans="1:14" s="54" customFormat="1" ht="24" hidden="1" customHeight="1" outlineLevel="1" x14ac:dyDescent="0.2">
      <c r="A84" s="365" t="s">
        <v>439</v>
      </c>
      <c r="B84" s="489" t="s">
        <v>349</v>
      </c>
      <c r="C84" s="490"/>
      <c r="D84" s="490"/>
      <c r="E84" s="490"/>
      <c r="F84" s="490"/>
      <c r="G84" s="490"/>
      <c r="H84" s="491"/>
      <c r="I84" s="366" t="s">
        <v>343</v>
      </c>
      <c r="J84" s="314">
        <v>0</v>
      </c>
      <c r="K84" s="307">
        <v>0</v>
      </c>
      <c r="L84" s="307">
        <f t="shared" si="0"/>
        <v>0</v>
      </c>
      <c r="M84" s="307">
        <f t="shared" si="1"/>
        <v>0</v>
      </c>
      <c r="N84" s="368"/>
    </row>
    <row r="85" spans="1:14" s="54" customFormat="1" ht="12" x14ac:dyDescent="0.2">
      <c r="A85" s="365" t="s">
        <v>440</v>
      </c>
      <c r="B85" s="458" t="s">
        <v>350</v>
      </c>
      <c r="C85" s="459"/>
      <c r="D85" s="459"/>
      <c r="E85" s="459"/>
      <c r="F85" s="459"/>
      <c r="G85" s="459"/>
      <c r="H85" s="460"/>
      <c r="I85" s="366" t="s">
        <v>343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8"/>
    </row>
    <row r="86" spans="1:14" s="54" customFormat="1" ht="12" x14ac:dyDescent="0.2">
      <c r="A86" s="365" t="s">
        <v>441</v>
      </c>
      <c r="B86" s="458" t="s">
        <v>351</v>
      </c>
      <c r="C86" s="459"/>
      <c r="D86" s="459"/>
      <c r="E86" s="459"/>
      <c r="F86" s="459"/>
      <c r="G86" s="459"/>
      <c r="H86" s="460"/>
      <c r="I86" s="366" t="s">
        <v>343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8"/>
    </row>
    <row r="87" spans="1:14" s="54" customFormat="1" ht="12" x14ac:dyDescent="0.2">
      <c r="A87" s="365" t="s">
        <v>442</v>
      </c>
      <c r="B87" s="458" t="s">
        <v>352</v>
      </c>
      <c r="C87" s="459"/>
      <c r="D87" s="459"/>
      <c r="E87" s="459"/>
      <c r="F87" s="459"/>
      <c r="G87" s="459"/>
      <c r="H87" s="460"/>
      <c r="I87" s="366" t="s">
        <v>343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8"/>
    </row>
    <row r="88" spans="1:14" s="54" customFormat="1" ht="12" x14ac:dyDescent="0.2">
      <c r="A88" s="365" t="s">
        <v>443</v>
      </c>
      <c r="B88" s="458" t="s">
        <v>353</v>
      </c>
      <c r="C88" s="459"/>
      <c r="D88" s="459"/>
      <c r="E88" s="459"/>
      <c r="F88" s="459"/>
      <c r="G88" s="459"/>
      <c r="H88" s="460"/>
      <c r="I88" s="366" t="s">
        <v>343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8"/>
    </row>
    <row r="89" spans="1:14" s="54" customFormat="1" ht="12" x14ac:dyDescent="0.2">
      <c r="A89" s="365" t="s">
        <v>444</v>
      </c>
      <c r="B89" s="458" t="s">
        <v>354</v>
      </c>
      <c r="C89" s="459"/>
      <c r="D89" s="459"/>
      <c r="E89" s="459"/>
      <c r="F89" s="459"/>
      <c r="G89" s="459"/>
      <c r="H89" s="460"/>
      <c r="I89" s="366" t="s">
        <v>343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8"/>
    </row>
    <row r="90" spans="1:14" s="54" customFormat="1" ht="12" x14ac:dyDescent="0.2">
      <c r="A90" s="365" t="s">
        <v>445</v>
      </c>
      <c r="B90" s="458" t="s">
        <v>356</v>
      </c>
      <c r="C90" s="459"/>
      <c r="D90" s="459"/>
      <c r="E90" s="459"/>
      <c r="F90" s="459"/>
      <c r="G90" s="459"/>
      <c r="H90" s="460"/>
      <c r="I90" s="366" t="s">
        <v>343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8"/>
    </row>
    <row r="91" spans="1:14" s="54" customFormat="1" ht="24" customHeight="1" collapsed="1" x14ac:dyDescent="0.2">
      <c r="A91" s="365" t="s">
        <v>446</v>
      </c>
      <c r="B91" s="461" t="s">
        <v>358</v>
      </c>
      <c r="C91" s="462"/>
      <c r="D91" s="462"/>
      <c r="E91" s="462"/>
      <c r="F91" s="462"/>
      <c r="G91" s="462"/>
      <c r="H91" s="463"/>
      <c r="I91" s="366" t="s">
        <v>343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8"/>
    </row>
    <row r="92" spans="1:14" s="54" customFormat="1" ht="12" hidden="1" outlineLevel="1" x14ac:dyDescent="0.2">
      <c r="A92" s="365" t="s">
        <v>447</v>
      </c>
      <c r="B92" s="480" t="s">
        <v>360</v>
      </c>
      <c r="C92" s="481"/>
      <c r="D92" s="481"/>
      <c r="E92" s="481"/>
      <c r="F92" s="481"/>
      <c r="G92" s="481"/>
      <c r="H92" s="482"/>
      <c r="I92" s="366" t="s">
        <v>343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8"/>
    </row>
    <row r="93" spans="1:14" s="54" customFormat="1" ht="12" hidden="1" outlineLevel="1" x14ac:dyDescent="0.2">
      <c r="A93" s="365" t="s">
        <v>448</v>
      </c>
      <c r="B93" s="480" t="s">
        <v>362</v>
      </c>
      <c r="C93" s="481"/>
      <c r="D93" s="481"/>
      <c r="E93" s="481"/>
      <c r="F93" s="481"/>
      <c r="G93" s="481"/>
      <c r="H93" s="482"/>
      <c r="I93" s="366" t="s">
        <v>343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8"/>
    </row>
    <row r="94" spans="1:14" s="54" customFormat="1" ht="12" x14ac:dyDescent="0.2">
      <c r="A94" s="365" t="s">
        <v>449</v>
      </c>
      <c r="B94" s="458" t="s">
        <v>364</v>
      </c>
      <c r="C94" s="459"/>
      <c r="D94" s="459"/>
      <c r="E94" s="459"/>
      <c r="F94" s="459"/>
      <c r="G94" s="459"/>
      <c r="H94" s="460"/>
      <c r="I94" s="366" t="s">
        <v>343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8"/>
    </row>
    <row r="95" spans="1:14" s="54" customFormat="1" ht="12" x14ac:dyDescent="0.2">
      <c r="A95" s="389" t="s">
        <v>450</v>
      </c>
      <c r="B95" s="510" t="s">
        <v>451</v>
      </c>
      <c r="C95" s="511"/>
      <c r="D95" s="511"/>
      <c r="E95" s="511"/>
      <c r="F95" s="511"/>
      <c r="G95" s="511"/>
      <c r="H95" s="512"/>
      <c r="I95" s="390" t="s">
        <v>343</v>
      </c>
      <c r="J95" s="431">
        <v>-56.018957472000011</v>
      </c>
      <c r="K95" s="391">
        <v>-96.322916919999983</v>
      </c>
      <c r="L95" s="391">
        <f t="shared" si="2"/>
        <v>-40.303959447999972</v>
      </c>
      <c r="M95" s="391">
        <f t="shared" si="3"/>
        <v>0</v>
      </c>
      <c r="N95" s="392"/>
    </row>
    <row r="96" spans="1:14" s="54" customFormat="1" ht="12" collapsed="1" x14ac:dyDescent="0.2">
      <c r="A96" s="365" t="s">
        <v>306</v>
      </c>
      <c r="B96" s="458" t="s">
        <v>452</v>
      </c>
      <c r="C96" s="459"/>
      <c r="D96" s="459"/>
      <c r="E96" s="459"/>
      <c r="F96" s="459"/>
      <c r="G96" s="459"/>
      <c r="H96" s="460"/>
      <c r="I96" s="366" t="s">
        <v>343</v>
      </c>
      <c r="J96" s="314">
        <v>15.651</v>
      </c>
      <c r="K96" s="307">
        <v>57.122886530000009</v>
      </c>
      <c r="L96" s="307">
        <f t="shared" si="2"/>
        <v>41.471886530000006</v>
      </c>
      <c r="M96" s="307">
        <f t="shared" si="3"/>
        <v>364.97914848891452</v>
      </c>
      <c r="N96" s="368"/>
    </row>
    <row r="97" spans="1:14" s="54" customFormat="1" ht="12" hidden="1" outlineLevel="1" x14ac:dyDescent="0.2">
      <c r="A97" s="365" t="s">
        <v>453</v>
      </c>
      <c r="B97" s="480" t="s">
        <v>454</v>
      </c>
      <c r="C97" s="481"/>
      <c r="D97" s="481"/>
      <c r="E97" s="481"/>
      <c r="F97" s="481"/>
      <c r="G97" s="481"/>
      <c r="H97" s="482"/>
      <c r="I97" s="366" t="s">
        <v>343</v>
      </c>
      <c r="J97" s="314"/>
      <c r="K97" s="307"/>
      <c r="L97" s="307">
        <f t="shared" si="2"/>
        <v>0</v>
      </c>
      <c r="M97" s="307">
        <f t="shared" si="3"/>
        <v>0</v>
      </c>
      <c r="N97" s="368"/>
    </row>
    <row r="98" spans="1:14" s="54" customFormat="1" ht="12" hidden="1" outlineLevel="1" x14ac:dyDescent="0.2">
      <c r="A98" s="365" t="s">
        <v>455</v>
      </c>
      <c r="B98" s="480" t="s">
        <v>456</v>
      </c>
      <c r="C98" s="481"/>
      <c r="D98" s="481"/>
      <c r="E98" s="481"/>
      <c r="F98" s="481"/>
      <c r="G98" s="481"/>
      <c r="H98" s="482"/>
      <c r="I98" s="366" t="s">
        <v>343</v>
      </c>
      <c r="J98" s="314"/>
      <c r="K98" s="307"/>
      <c r="L98" s="307">
        <f t="shared" si="2"/>
        <v>0</v>
      </c>
      <c r="M98" s="307">
        <f t="shared" si="3"/>
        <v>0</v>
      </c>
      <c r="N98" s="368"/>
    </row>
    <row r="99" spans="1:14" s="54" customFormat="1" ht="12" hidden="1" outlineLevel="1" collapsed="1" x14ac:dyDescent="0.2">
      <c r="A99" s="365" t="s">
        <v>457</v>
      </c>
      <c r="B99" s="480" t="s">
        <v>458</v>
      </c>
      <c r="C99" s="481"/>
      <c r="D99" s="481"/>
      <c r="E99" s="481"/>
      <c r="F99" s="481"/>
      <c r="G99" s="481"/>
      <c r="H99" s="482"/>
      <c r="I99" s="366" t="s">
        <v>343</v>
      </c>
      <c r="J99" s="314"/>
      <c r="K99" s="307"/>
      <c r="L99" s="307">
        <f t="shared" si="2"/>
        <v>0</v>
      </c>
      <c r="M99" s="307">
        <f t="shared" si="3"/>
        <v>0</v>
      </c>
      <c r="N99" s="368"/>
    </row>
    <row r="100" spans="1:14" s="54" customFormat="1" ht="12" hidden="1" outlineLevel="2" x14ac:dyDescent="0.2">
      <c r="A100" s="365" t="s">
        <v>459</v>
      </c>
      <c r="B100" s="495" t="s">
        <v>460</v>
      </c>
      <c r="C100" s="496"/>
      <c r="D100" s="496"/>
      <c r="E100" s="496"/>
      <c r="F100" s="496"/>
      <c r="G100" s="496"/>
      <c r="H100" s="497"/>
      <c r="I100" s="366" t="s">
        <v>343</v>
      </c>
      <c r="J100" s="314"/>
      <c r="K100" s="307"/>
      <c r="L100" s="307">
        <f t="shared" si="2"/>
        <v>0</v>
      </c>
      <c r="M100" s="307">
        <f t="shared" si="3"/>
        <v>0</v>
      </c>
      <c r="N100" s="368"/>
    </row>
    <row r="101" spans="1:14" s="54" customFormat="1" ht="12" hidden="1" outlineLevel="1" x14ac:dyDescent="0.2">
      <c r="A101" s="365" t="s">
        <v>461</v>
      </c>
      <c r="B101" s="480" t="s">
        <v>462</v>
      </c>
      <c r="C101" s="481"/>
      <c r="D101" s="481"/>
      <c r="E101" s="481"/>
      <c r="F101" s="481"/>
      <c r="G101" s="481"/>
      <c r="H101" s="482"/>
      <c r="I101" s="366" t="s">
        <v>343</v>
      </c>
      <c r="J101" s="314"/>
      <c r="K101" s="307"/>
      <c r="L101" s="307">
        <f t="shared" si="2"/>
        <v>0</v>
      </c>
      <c r="M101" s="307">
        <f t="shared" si="3"/>
        <v>0</v>
      </c>
      <c r="N101" s="368"/>
    </row>
    <row r="102" spans="1:14" s="54" customFormat="1" ht="12" collapsed="1" x14ac:dyDescent="0.2">
      <c r="A102" s="365" t="s">
        <v>307</v>
      </c>
      <c r="B102" s="458" t="s">
        <v>419</v>
      </c>
      <c r="C102" s="459"/>
      <c r="D102" s="459"/>
      <c r="E102" s="459"/>
      <c r="F102" s="459"/>
      <c r="G102" s="459"/>
      <c r="H102" s="460"/>
      <c r="I102" s="366" t="s">
        <v>343</v>
      </c>
      <c r="J102" s="314">
        <v>71.669957472000007</v>
      </c>
      <c r="K102" s="307">
        <v>153.44580345</v>
      </c>
      <c r="L102" s="307">
        <f t="shared" si="2"/>
        <v>81.775845977999992</v>
      </c>
      <c r="M102" s="307">
        <f t="shared" si="3"/>
        <v>214.10059230179974</v>
      </c>
      <c r="N102" s="368"/>
    </row>
    <row r="103" spans="1:14" s="54" customFormat="1" ht="12" hidden="1" outlineLevel="1" x14ac:dyDescent="0.2">
      <c r="A103" s="365" t="s">
        <v>463</v>
      </c>
      <c r="B103" s="480" t="s">
        <v>464</v>
      </c>
      <c r="C103" s="481"/>
      <c r="D103" s="481"/>
      <c r="E103" s="481"/>
      <c r="F103" s="481"/>
      <c r="G103" s="481"/>
      <c r="H103" s="482"/>
      <c r="I103" s="366" t="s">
        <v>343</v>
      </c>
      <c r="J103" s="314"/>
      <c r="K103" s="307"/>
      <c r="L103" s="307">
        <f t="shared" si="2"/>
        <v>0</v>
      </c>
      <c r="M103" s="307">
        <f t="shared" si="3"/>
        <v>0</v>
      </c>
      <c r="N103" s="368"/>
    </row>
    <row r="104" spans="1:14" s="54" customFormat="1" ht="12" hidden="1" outlineLevel="1" x14ac:dyDescent="0.2">
      <c r="A104" s="365" t="s">
        <v>465</v>
      </c>
      <c r="B104" s="480" t="s">
        <v>466</v>
      </c>
      <c r="C104" s="481"/>
      <c r="D104" s="481"/>
      <c r="E104" s="481"/>
      <c r="F104" s="481"/>
      <c r="G104" s="481"/>
      <c r="H104" s="482"/>
      <c r="I104" s="366" t="s">
        <v>343</v>
      </c>
      <c r="J104" s="314"/>
      <c r="K104" s="307"/>
      <c r="L104" s="307">
        <f t="shared" si="2"/>
        <v>0</v>
      </c>
      <c r="M104" s="307">
        <f t="shared" si="3"/>
        <v>0</v>
      </c>
      <c r="N104" s="368"/>
    </row>
    <row r="105" spans="1:14" s="54" customFormat="1" ht="12" hidden="1" outlineLevel="1" x14ac:dyDescent="0.2">
      <c r="A105" s="365" t="s">
        <v>467</v>
      </c>
      <c r="B105" s="480" t="s">
        <v>468</v>
      </c>
      <c r="C105" s="481"/>
      <c r="D105" s="481"/>
      <c r="E105" s="481"/>
      <c r="F105" s="481"/>
      <c r="G105" s="481"/>
      <c r="H105" s="482"/>
      <c r="I105" s="366" t="s">
        <v>343</v>
      </c>
      <c r="J105" s="314"/>
      <c r="K105" s="307"/>
      <c r="L105" s="307">
        <f t="shared" si="2"/>
        <v>0</v>
      </c>
      <c r="M105" s="307">
        <f t="shared" si="3"/>
        <v>0</v>
      </c>
      <c r="N105" s="368"/>
    </row>
    <row r="106" spans="1:14" s="54" customFormat="1" ht="12" hidden="1" outlineLevel="2" x14ac:dyDescent="0.2">
      <c r="A106" s="365" t="s">
        <v>469</v>
      </c>
      <c r="B106" s="495" t="s">
        <v>460</v>
      </c>
      <c r="C106" s="496"/>
      <c r="D106" s="496"/>
      <c r="E106" s="496"/>
      <c r="F106" s="496"/>
      <c r="G106" s="496"/>
      <c r="H106" s="497"/>
      <c r="I106" s="366" t="s">
        <v>343</v>
      </c>
      <c r="J106" s="314"/>
      <c r="K106" s="307"/>
      <c r="L106" s="307">
        <f t="shared" si="2"/>
        <v>0</v>
      </c>
      <c r="M106" s="307">
        <f t="shared" si="3"/>
        <v>0</v>
      </c>
      <c r="N106" s="368"/>
    </row>
    <row r="107" spans="1:14" s="54" customFormat="1" ht="12" hidden="1" outlineLevel="1" x14ac:dyDescent="0.2">
      <c r="A107" s="365" t="s">
        <v>470</v>
      </c>
      <c r="B107" s="480" t="s">
        <v>471</v>
      </c>
      <c r="C107" s="481"/>
      <c r="D107" s="481"/>
      <c r="E107" s="481"/>
      <c r="F107" s="481"/>
      <c r="G107" s="481"/>
      <c r="H107" s="482"/>
      <c r="I107" s="366" t="s">
        <v>343</v>
      </c>
      <c r="J107" s="314"/>
      <c r="K107" s="307"/>
      <c r="L107" s="307">
        <f t="shared" si="2"/>
        <v>0</v>
      </c>
      <c r="M107" s="307">
        <f t="shared" si="3"/>
        <v>0</v>
      </c>
      <c r="N107" s="368"/>
    </row>
    <row r="108" spans="1:14" s="54" customFormat="1" ht="12" x14ac:dyDescent="0.2">
      <c r="A108" s="389" t="s">
        <v>472</v>
      </c>
      <c r="B108" s="510" t="s">
        <v>473</v>
      </c>
      <c r="C108" s="511"/>
      <c r="D108" s="511"/>
      <c r="E108" s="511"/>
      <c r="F108" s="511"/>
      <c r="G108" s="511"/>
      <c r="H108" s="512"/>
      <c r="I108" s="390" t="s">
        <v>343</v>
      </c>
      <c r="J108" s="431">
        <v>11.747265438836394</v>
      </c>
      <c r="K108" s="391">
        <v>100.91554321999993</v>
      </c>
      <c r="L108" s="391">
        <f t="shared" si="2"/>
        <v>89.168277781163539</v>
      </c>
      <c r="M108" s="391">
        <f t="shared" si="3"/>
        <v>859.05561379734991</v>
      </c>
      <c r="N108" s="392"/>
    </row>
    <row r="109" spans="1:14" s="54" customFormat="1" ht="24" customHeight="1" collapsed="1" x14ac:dyDescent="0.2">
      <c r="A109" s="365" t="s">
        <v>155</v>
      </c>
      <c r="B109" s="461" t="s">
        <v>474</v>
      </c>
      <c r="C109" s="462"/>
      <c r="D109" s="462"/>
      <c r="E109" s="462"/>
      <c r="F109" s="462"/>
      <c r="G109" s="462"/>
      <c r="H109" s="463"/>
      <c r="I109" s="366" t="s">
        <v>343</v>
      </c>
      <c r="J109" s="314"/>
      <c r="K109" s="307"/>
      <c r="L109" s="307">
        <f t="shared" si="2"/>
        <v>0</v>
      </c>
      <c r="M109" s="307">
        <f t="shared" si="3"/>
        <v>0</v>
      </c>
      <c r="N109" s="368"/>
    </row>
    <row r="110" spans="1:14" s="54" customFormat="1" ht="24" hidden="1" customHeight="1" outlineLevel="1" x14ac:dyDescent="0.2">
      <c r="A110" s="365" t="s">
        <v>162</v>
      </c>
      <c r="B110" s="489" t="s">
        <v>345</v>
      </c>
      <c r="C110" s="490"/>
      <c r="D110" s="490"/>
      <c r="E110" s="490"/>
      <c r="F110" s="490"/>
      <c r="G110" s="490"/>
      <c r="H110" s="491"/>
      <c r="I110" s="366" t="s">
        <v>343</v>
      </c>
      <c r="J110" s="314"/>
      <c r="K110" s="307"/>
      <c r="L110" s="307">
        <f t="shared" si="2"/>
        <v>0</v>
      </c>
      <c r="M110" s="307">
        <f t="shared" si="3"/>
        <v>0</v>
      </c>
      <c r="N110" s="368"/>
    </row>
    <row r="111" spans="1:14" s="54" customFormat="1" ht="24" hidden="1" customHeight="1" outlineLevel="1" x14ac:dyDescent="0.2">
      <c r="A111" s="365" t="s">
        <v>163</v>
      </c>
      <c r="B111" s="489" t="s">
        <v>347</v>
      </c>
      <c r="C111" s="490"/>
      <c r="D111" s="490"/>
      <c r="E111" s="490"/>
      <c r="F111" s="490"/>
      <c r="G111" s="490"/>
      <c r="H111" s="491"/>
      <c r="I111" s="366" t="s">
        <v>343</v>
      </c>
      <c r="J111" s="314"/>
      <c r="K111" s="307"/>
      <c r="L111" s="307">
        <f t="shared" si="2"/>
        <v>0</v>
      </c>
      <c r="M111" s="307">
        <f t="shared" si="3"/>
        <v>0</v>
      </c>
      <c r="N111" s="368"/>
    </row>
    <row r="112" spans="1:14" s="54" customFormat="1" ht="24" hidden="1" customHeight="1" outlineLevel="1" x14ac:dyDescent="0.2">
      <c r="A112" s="365" t="s">
        <v>164</v>
      </c>
      <c r="B112" s="489" t="s">
        <v>349</v>
      </c>
      <c r="C112" s="490"/>
      <c r="D112" s="490"/>
      <c r="E112" s="490"/>
      <c r="F112" s="490"/>
      <c r="G112" s="490"/>
      <c r="H112" s="491"/>
      <c r="I112" s="366" t="s">
        <v>343</v>
      </c>
      <c r="J112" s="314"/>
      <c r="K112" s="307"/>
      <c r="L112" s="307">
        <f t="shared" si="2"/>
        <v>0</v>
      </c>
      <c r="M112" s="307">
        <f t="shared" si="3"/>
        <v>0</v>
      </c>
      <c r="N112" s="368"/>
    </row>
    <row r="113" spans="1:14" s="54" customFormat="1" ht="12" x14ac:dyDescent="0.2">
      <c r="A113" s="365" t="s">
        <v>156</v>
      </c>
      <c r="B113" s="458" t="s">
        <v>350</v>
      </c>
      <c r="C113" s="459"/>
      <c r="D113" s="459"/>
      <c r="E113" s="459"/>
      <c r="F113" s="459"/>
      <c r="G113" s="459"/>
      <c r="H113" s="460"/>
      <c r="I113" s="366" t="s">
        <v>343</v>
      </c>
      <c r="J113" s="314"/>
      <c r="K113" s="307"/>
      <c r="L113" s="307">
        <f t="shared" si="2"/>
        <v>0</v>
      </c>
      <c r="M113" s="307">
        <f t="shared" si="3"/>
        <v>0</v>
      </c>
      <c r="N113" s="368"/>
    </row>
    <row r="114" spans="1:14" s="54" customFormat="1" ht="12" x14ac:dyDescent="0.2">
      <c r="A114" s="365" t="s">
        <v>157</v>
      </c>
      <c r="B114" s="458" t="s">
        <v>351</v>
      </c>
      <c r="C114" s="459"/>
      <c r="D114" s="459"/>
      <c r="E114" s="459"/>
      <c r="F114" s="459"/>
      <c r="G114" s="459"/>
      <c r="H114" s="460"/>
      <c r="I114" s="366" t="s">
        <v>343</v>
      </c>
      <c r="J114" s="314"/>
      <c r="K114" s="307"/>
      <c r="L114" s="307">
        <f t="shared" si="2"/>
        <v>0</v>
      </c>
      <c r="M114" s="307">
        <f t="shared" si="3"/>
        <v>0</v>
      </c>
      <c r="N114" s="368"/>
    </row>
    <row r="115" spans="1:14" s="54" customFormat="1" ht="12" x14ac:dyDescent="0.2">
      <c r="A115" s="365" t="s">
        <v>158</v>
      </c>
      <c r="B115" s="458" t="s">
        <v>352</v>
      </c>
      <c r="C115" s="459"/>
      <c r="D115" s="459"/>
      <c r="E115" s="459"/>
      <c r="F115" s="459"/>
      <c r="G115" s="459"/>
      <c r="H115" s="460"/>
      <c r="I115" s="366" t="s">
        <v>343</v>
      </c>
      <c r="J115" s="314"/>
      <c r="K115" s="307"/>
      <c r="L115" s="307">
        <f t="shared" si="2"/>
        <v>0</v>
      </c>
      <c r="M115" s="307">
        <f t="shared" si="3"/>
        <v>0</v>
      </c>
      <c r="N115" s="368"/>
    </row>
    <row r="116" spans="1:14" s="54" customFormat="1" ht="12" x14ac:dyDescent="0.2">
      <c r="A116" s="365" t="s">
        <v>159</v>
      </c>
      <c r="B116" s="458" t="s">
        <v>353</v>
      </c>
      <c r="C116" s="459"/>
      <c r="D116" s="459"/>
      <c r="E116" s="459"/>
      <c r="F116" s="459"/>
      <c r="G116" s="459"/>
      <c r="H116" s="460"/>
      <c r="I116" s="366" t="s">
        <v>343</v>
      </c>
      <c r="J116" s="314"/>
      <c r="K116" s="307"/>
      <c r="L116" s="307">
        <f t="shared" si="2"/>
        <v>0</v>
      </c>
      <c r="M116" s="307">
        <f t="shared" si="3"/>
        <v>0</v>
      </c>
      <c r="N116" s="368"/>
    </row>
    <row r="117" spans="1:14" s="54" customFormat="1" ht="12" x14ac:dyDescent="0.2">
      <c r="A117" s="365" t="s">
        <v>160</v>
      </c>
      <c r="B117" s="458" t="s">
        <v>354</v>
      </c>
      <c r="C117" s="459"/>
      <c r="D117" s="459"/>
      <c r="E117" s="459"/>
      <c r="F117" s="459"/>
      <c r="G117" s="459"/>
      <c r="H117" s="460"/>
      <c r="I117" s="366" t="s">
        <v>343</v>
      </c>
      <c r="J117" s="314"/>
      <c r="K117" s="307"/>
      <c r="L117" s="307">
        <f t="shared" si="2"/>
        <v>0</v>
      </c>
      <c r="M117" s="307">
        <f t="shared" si="3"/>
        <v>0</v>
      </c>
      <c r="N117" s="368"/>
    </row>
    <row r="118" spans="1:14" s="54" customFormat="1" ht="12" x14ac:dyDescent="0.2">
      <c r="A118" s="365" t="s">
        <v>161</v>
      </c>
      <c r="B118" s="458" t="s">
        <v>356</v>
      </c>
      <c r="C118" s="459"/>
      <c r="D118" s="459"/>
      <c r="E118" s="459"/>
      <c r="F118" s="459"/>
      <c r="G118" s="459"/>
      <c r="H118" s="460"/>
      <c r="I118" s="366" t="s">
        <v>343</v>
      </c>
      <c r="J118" s="314"/>
      <c r="K118" s="307"/>
      <c r="L118" s="307">
        <f t="shared" si="2"/>
        <v>0</v>
      </c>
      <c r="M118" s="307">
        <f t="shared" si="3"/>
        <v>0</v>
      </c>
      <c r="N118" s="368"/>
    </row>
    <row r="119" spans="1:14" s="54" customFormat="1" ht="24" customHeight="1" x14ac:dyDescent="0.2">
      <c r="A119" s="365" t="s">
        <v>475</v>
      </c>
      <c r="B119" s="461" t="s">
        <v>358</v>
      </c>
      <c r="C119" s="462"/>
      <c r="D119" s="462"/>
      <c r="E119" s="462"/>
      <c r="F119" s="462"/>
      <c r="G119" s="462"/>
      <c r="H119" s="463"/>
      <c r="I119" s="366" t="s">
        <v>343</v>
      </c>
      <c r="J119" s="314">
        <v>0</v>
      </c>
      <c r="K119" s="307">
        <v>0</v>
      </c>
      <c r="L119" s="307">
        <f t="shared" si="2"/>
        <v>0</v>
      </c>
      <c r="M119" s="307">
        <f t="shared" si="3"/>
        <v>0</v>
      </c>
      <c r="N119" s="368"/>
    </row>
    <row r="120" spans="1:14" s="54" customFormat="1" ht="12" outlineLevel="1" x14ac:dyDescent="0.2">
      <c r="A120" s="365" t="s">
        <v>476</v>
      </c>
      <c r="B120" s="480" t="s">
        <v>360</v>
      </c>
      <c r="C120" s="481"/>
      <c r="D120" s="481"/>
      <c r="E120" s="481"/>
      <c r="F120" s="481"/>
      <c r="G120" s="481"/>
      <c r="H120" s="482"/>
      <c r="I120" s="366" t="s">
        <v>343</v>
      </c>
      <c r="J120" s="314"/>
      <c r="K120" s="307"/>
      <c r="L120" s="307">
        <f t="shared" si="2"/>
        <v>0</v>
      </c>
      <c r="M120" s="307">
        <f t="shared" si="3"/>
        <v>0</v>
      </c>
      <c r="N120" s="368"/>
    </row>
    <row r="121" spans="1:14" s="54" customFormat="1" ht="12" outlineLevel="1" x14ac:dyDescent="0.2">
      <c r="A121" s="365" t="s">
        <v>477</v>
      </c>
      <c r="B121" s="480" t="s">
        <v>362</v>
      </c>
      <c r="C121" s="481"/>
      <c r="D121" s="481"/>
      <c r="E121" s="481"/>
      <c r="F121" s="481"/>
      <c r="G121" s="481"/>
      <c r="H121" s="482"/>
      <c r="I121" s="366" t="s">
        <v>343</v>
      </c>
      <c r="J121" s="314"/>
      <c r="K121" s="307"/>
      <c r="L121" s="307">
        <f t="shared" si="2"/>
        <v>0</v>
      </c>
      <c r="M121" s="307">
        <f t="shared" si="3"/>
        <v>0</v>
      </c>
      <c r="N121" s="368"/>
    </row>
    <row r="122" spans="1:14" s="54" customFormat="1" ht="12" x14ac:dyDescent="0.2">
      <c r="A122" s="365" t="s">
        <v>478</v>
      </c>
      <c r="B122" s="458" t="s">
        <v>364</v>
      </c>
      <c r="C122" s="459"/>
      <c r="D122" s="459"/>
      <c r="E122" s="459"/>
      <c r="F122" s="459"/>
      <c r="G122" s="459"/>
      <c r="H122" s="460"/>
      <c r="I122" s="366" t="s">
        <v>343</v>
      </c>
      <c r="J122" s="314"/>
      <c r="K122" s="307"/>
      <c r="L122" s="307">
        <f t="shared" si="2"/>
        <v>0</v>
      </c>
      <c r="M122" s="307">
        <f t="shared" si="3"/>
        <v>0</v>
      </c>
      <c r="N122" s="368"/>
    </row>
    <row r="123" spans="1:14" s="54" customFormat="1" ht="12" x14ac:dyDescent="0.2">
      <c r="A123" s="389" t="s">
        <v>479</v>
      </c>
      <c r="B123" s="510" t="s">
        <v>480</v>
      </c>
      <c r="C123" s="511"/>
      <c r="D123" s="511"/>
      <c r="E123" s="511"/>
      <c r="F123" s="511"/>
      <c r="G123" s="511"/>
      <c r="H123" s="512"/>
      <c r="I123" s="390" t="s">
        <v>343</v>
      </c>
      <c r="J123" s="431">
        <v>2.349453087767245</v>
      </c>
      <c r="K123" s="391">
        <v>18.355340166000001</v>
      </c>
      <c r="L123" s="391">
        <f t="shared" si="2"/>
        <v>16.005887078232757</v>
      </c>
      <c r="M123" s="391">
        <f t="shared" si="3"/>
        <v>781.26012651921576</v>
      </c>
      <c r="N123" s="392"/>
    </row>
    <row r="124" spans="1:14" s="54" customFormat="1" ht="12" x14ac:dyDescent="0.2">
      <c r="A124" s="365" t="s">
        <v>190</v>
      </c>
      <c r="B124" s="458" t="s">
        <v>344</v>
      </c>
      <c r="C124" s="459"/>
      <c r="D124" s="459"/>
      <c r="E124" s="459"/>
      <c r="F124" s="459"/>
      <c r="G124" s="459"/>
      <c r="H124" s="460"/>
      <c r="I124" s="366" t="s">
        <v>343</v>
      </c>
      <c r="J124" s="314"/>
      <c r="K124" s="307"/>
      <c r="L124" s="307">
        <f t="shared" si="2"/>
        <v>0</v>
      </c>
      <c r="M124" s="307">
        <f t="shared" si="3"/>
        <v>0</v>
      </c>
      <c r="N124" s="368"/>
    </row>
    <row r="125" spans="1:14" s="54" customFormat="1" ht="24" customHeight="1" outlineLevel="1" x14ac:dyDescent="0.2">
      <c r="A125" s="365" t="s">
        <v>197</v>
      </c>
      <c r="B125" s="489" t="s">
        <v>345</v>
      </c>
      <c r="C125" s="490"/>
      <c r="D125" s="490"/>
      <c r="E125" s="490"/>
      <c r="F125" s="490"/>
      <c r="G125" s="490"/>
      <c r="H125" s="491"/>
      <c r="I125" s="366" t="s">
        <v>343</v>
      </c>
      <c r="J125" s="314"/>
      <c r="K125" s="307"/>
      <c r="L125" s="307">
        <f t="shared" si="2"/>
        <v>0</v>
      </c>
      <c r="M125" s="307">
        <f t="shared" si="3"/>
        <v>0</v>
      </c>
      <c r="N125" s="368"/>
    </row>
    <row r="126" spans="1:14" s="54" customFormat="1" ht="24" customHeight="1" outlineLevel="1" x14ac:dyDescent="0.2">
      <c r="A126" s="365" t="s">
        <v>198</v>
      </c>
      <c r="B126" s="489" t="s">
        <v>347</v>
      </c>
      <c r="C126" s="490"/>
      <c r="D126" s="490"/>
      <c r="E126" s="490"/>
      <c r="F126" s="490"/>
      <c r="G126" s="490"/>
      <c r="H126" s="491"/>
      <c r="I126" s="366" t="s">
        <v>343</v>
      </c>
      <c r="J126" s="314"/>
      <c r="K126" s="307"/>
      <c r="L126" s="307">
        <f t="shared" si="2"/>
        <v>0</v>
      </c>
      <c r="M126" s="307">
        <f t="shared" si="3"/>
        <v>0</v>
      </c>
      <c r="N126" s="368"/>
    </row>
    <row r="127" spans="1:14" s="54" customFormat="1" ht="24" customHeight="1" outlineLevel="1" x14ac:dyDescent="0.2">
      <c r="A127" s="365" t="s">
        <v>199</v>
      </c>
      <c r="B127" s="489" t="s">
        <v>349</v>
      </c>
      <c r="C127" s="490"/>
      <c r="D127" s="490"/>
      <c r="E127" s="490"/>
      <c r="F127" s="490"/>
      <c r="G127" s="490"/>
      <c r="H127" s="491"/>
      <c r="I127" s="366" t="s">
        <v>343</v>
      </c>
      <c r="J127" s="314"/>
      <c r="K127" s="307"/>
      <c r="L127" s="307">
        <f t="shared" si="2"/>
        <v>0</v>
      </c>
      <c r="M127" s="307">
        <f t="shared" si="3"/>
        <v>0</v>
      </c>
      <c r="N127" s="368"/>
    </row>
    <row r="128" spans="1:14" s="54" customFormat="1" ht="12" x14ac:dyDescent="0.2">
      <c r="A128" s="365" t="s">
        <v>191</v>
      </c>
      <c r="B128" s="458" t="s">
        <v>481</v>
      </c>
      <c r="C128" s="459"/>
      <c r="D128" s="459"/>
      <c r="E128" s="459"/>
      <c r="F128" s="459"/>
      <c r="G128" s="459"/>
      <c r="H128" s="460"/>
      <c r="I128" s="366" t="s">
        <v>343</v>
      </c>
      <c r="J128" s="314"/>
      <c r="K128" s="307"/>
      <c r="L128" s="307">
        <f t="shared" si="2"/>
        <v>0</v>
      </c>
      <c r="M128" s="307">
        <f t="shared" si="3"/>
        <v>0</v>
      </c>
      <c r="N128" s="368"/>
    </row>
    <row r="129" spans="1:14" s="54" customFormat="1" ht="12" x14ac:dyDescent="0.2">
      <c r="A129" s="365" t="s">
        <v>192</v>
      </c>
      <c r="B129" s="458" t="s">
        <v>482</v>
      </c>
      <c r="C129" s="459"/>
      <c r="D129" s="459"/>
      <c r="E129" s="459"/>
      <c r="F129" s="459"/>
      <c r="G129" s="459"/>
      <c r="H129" s="460"/>
      <c r="I129" s="366" t="s">
        <v>343</v>
      </c>
      <c r="J129" s="314"/>
      <c r="K129" s="307"/>
      <c r="L129" s="307">
        <f t="shared" si="2"/>
        <v>0</v>
      </c>
      <c r="M129" s="307">
        <f t="shared" si="3"/>
        <v>0</v>
      </c>
      <c r="N129" s="368"/>
    </row>
    <row r="130" spans="1:14" s="54" customFormat="1" ht="12" x14ac:dyDescent="0.2">
      <c r="A130" s="365" t="s">
        <v>193</v>
      </c>
      <c r="B130" s="458" t="s">
        <v>483</v>
      </c>
      <c r="C130" s="459"/>
      <c r="D130" s="459"/>
      <c r="E130" s="459"/>
      <c r="F130" s="459"/>
      <c r="G130" s="459"/>
      <c r="H130" s="460"/>
      <c r="I130" s="366" t="s">
        <v>343</v>
      </c>
      <c r="J130" s="314"/>
      <c r="K130" s="307"/>
      <c r="L130" s="307">
        <f t="shared" si="2"/>
        <v>0</v>
      </c>
      <c r="M130" s="307">
        <f t="shared" si="3"/>
        <v>0</v>
      </c>
      <c r="N130" s="368"/>
    </row>
    <row r="131" spans="1:14" s="54" customFormat="1" ht="12" x14ac:dyDescent="0.2">
      <c r="A131" s="365" t="s">
        <v>194</v>
      </c>
      <c r="B131" s="458" t="s">
        <v>484</v>
      </c>
      <c r="C131" s="459"/>
      <c r="D131" s="459"/>
      <c r="E131" s="459"/>
      <c r="F131" s="459"/>
      <c r="G131" s="459"/>
      <c r="H131" s="460"/>
      <c r="I131" s="366" t="s">
        <v>343</v>
      </c>
      <c r="J131" s="314"/>
      <c r="K131" s="307"/>
      <c r="L131" s="307">
        <f t="shared" si="2"/>
        <v>0</v>
      </c>
      <c r="M131" s="307">
        <f t="shared" si="3"/>
        <v>0</v>
      </c>
      <c r="N131" s="368"/>
    </row>
    <row r="132" spans="1:14" s="54" customFormat="1" ht="12" x14ac:dyDescent="0.2">
      <c r="A132" s="365" t="s">
        <v>195</v>
      </c>
      <c r="B132" s="458" t="s">
        <v>485</v>
      </c>
      <c r="C132" s="459"/>
      <c r="D132" s="459"/>
      <c r="E132" s="459"/>
      <c r="F132" s="459"/>
      <c r="G132" s="459"/>
      <c r="H132" s="460"/>
      <c r="I132" s="366" t="s">
        <v>343</v>
      </c>
      <c r="J132" s="314"/>
      <c r="K132" s="307"/>
      <c r="L132" s="307">
        <f t="shared" si="2"/>
        <v>0</v>
      </c>
      <c r="M132" s="307">
        <f t="shared" si="3"/>
        <v>0</v>
      </c>
      <c r="N132" s="368"/>
    </row>
    <row r="133" spans="1:14" s="54" customFormat="1" ht="12" x14ac:dyDescent="0.2">
      <c r="A133" s="365" t="s">
        <v>196</v>
      </c>
      <c r="B133" s="458" t="s">
        <v>486</v>
      </c>
      <c r="C133" s="459"/>
      <c r="D133" s="459"/>
      <c r="E133" s="459"/>
      <c r="F133" s="459"/>
      <c r="G133" s="459"/>
      <c r="H133" s="460"/>
      <c r="I133" s="366" t="s">
        <v>343</v>
      </c>
      <c r="J133" s="314"/>
      <c r="K133" s="307"/>
      <c r="L133" s="307">
        <f t="shared" si="2"/>
        <v>0</v>
      </c>
      <c r="M133" s="307">
        <f t="shared" si="3"/>
        <v>0</v>
      </c>
      <c r="N133" s="368"/>
    </row>
    <row r="134" spans="1:14" s="54" customFormat="1" ht="24" customHeight="1" collapsed="1" x14ac:dyDescent="0.2">
      <c r="A134" s="365" t="s">
        <v>487</v>
      </c>
      <c r="B134" s="461" t="s">
        <v>358</v>
      </c>
      <c r="C134" s="462"/>
      <c r="D134" s="462"/>
      <c r="E134" s="462"/>
      <c r="F134" s="462"/>
      <c r="G134" s="462"/>
      <c r="H134" s="463"/>
      <c r="I134" s="366" t="s">
        <v>343</v>
      </c>
      <c r="J134" s="314"/>
      <c r="K134" s="307"/>
      <c r="L134" s="307">
        <f t="shared" si="2"/>
        <v>0</v>
      </c>
      <c r="M134" s="307">
        <f t="shared" si="3"/>
        <v>0</v>
      </c>
      <c r="N134" s="368"/>
    </row>
    <row r="135" spans="1:14" s="54" customFormat="1" ht="12" hidden="1" outlineLevel="1" x14ac:dyDescent="0.2">
      <c r="A135" s="365" t="s">
        <v>488</v>
      </c>
      <c r="B135" s="480" t="s">
        <v>360</v>
      </c>
      <c r="C135" s="481"/>
      <c r="D135" s="481"/>
      <c r="E135" s="481"/>
      <c r="F135" s="481"/>
      <c r="G135" s="481"/>
      <c r="H135" s="482"/>
      <c r="I135" s="366" t="s">
        <v>343</v>
      </c>
      <c r="J135" s="314"/>
      <c r="K135" s="307"/>
      <c r="L135" s="307">
        <f t="shared" si="2"/>
        <v>0</v>
      </c>
      <c r="M135" s="307">
        <f t="shared" si="3"/>
        <v>0</v>
      </c>
      <c r="N135" s="368"/>
    </row>
    <row r="136" spans="1:14" s="54" customFormat="1" ht="12" hidden="1" outlineLevel="1" x14ac:dyDescent="0.2">
      <c r="A136" s="365" t="s">
        <v>489</v>
      </c>
      <c r="B136" s="480" t="s">
        <v>362</v>
      </c>
      <c r="C136" s="481"/>
      <c r="D136" s="481"/>
      <c r="E136" s="481"/>
      <c r="F136" s="481"/>
      <c r="G136" s="481"/>
      <c r="H136" s="482"/>
      <c r="I136" s="366" t="s">
        <v>343</v>
      </c>
      <c r="J136" s="314"/>
      <c r="K136" s="307"/>
      <c r="L136" s="307">
        <f t="shared" si="2"/>
        <v>0</v>
      </c>
      <c r="M136" s="307">
        <f t="shared" si="3"/>
        <v>0</v>
      </c>
      <c r="N136" s="368"/>
    </row>
    <row r="137" spans="1:14" s="54" customFormat="1" ht="12" x14ac:dyDescent="0.2">
      <c r="A137" s="365" t="s">
        <v>490</v>
      </c>
      <c r="B137" s="458" t="s">
        <v>491</v>
      </c>
      <c r="C137" s="459"/>
      <c r="D137" s="459"/>
      <c r="E137" s="459"/>
      <c r="F137" s="459"/>
      <c r="G137" s="459"/>
      <c r="H137" s="460"/>
      <c r="I137" s="366" t="s">
        <v>343</v>
      </c>
      <c r="J137" s="314"/>
      <c r="K137" s="307"/>
      <c r="L137" s="307">
        <f t="shared" si="2"/>
        <v>0</v>
      </c>
      <c r="M137" s="307">
        <f t="shared" si="3"/>
        <v>0</v>
      </c>
      <c r="N137" s="368"/>
    </row>
    <row r="138" spans="1:14" s="54" customFormat="1" ht="12" x14ac:dyDescent="0.2">
      <c r="A138" s="389" t="s">
        <v>492</v>
      </c>
      <c r="B138" s="510" t="s">
        <v>493</v>
      </c>
      <c r="C138" s="511"/>
      <c r="D138" s="511"/>
      <c r="E138" s="511"/>
      <c r="F138" s="511"/>
      <c r="G138" s="511"/>
      <c r="H138" s="512"/>
      <c r="I138" s="390" t="s">
        <v>343</v>
      </c>
      <c r="J138" s="431">
        <v>9.3978123510689429</v>
      </c>
      <c r="K138" s="391">
        <v>75.429403673999786</v>
      </c>
      <c r="L138" s="391">
        <f t="shared" si="2"/>
        <v>66.031591322930836</v>
      </c>
      <c r="M138" s="391">
        <f t="shared" si="3"/>
        <v>802.62725894308971</v>
      </c>
      <c r="N138" s="392"/>
    </row>
    <row r="139" spans="1:14" s="54" customFormat="1" ht="12" collapsed="1" x14ac:dyDescent="0.2">
      <c r="A139" s="365" t="s">
        <v>228</v>
      </c>
      <c r="B139" s="458" t="s">
        <v>344</v>
      </c>
      <c r="C139" s="459"/>
      <c r="D139" s="459"/>
      <c r="E139" s="459"/>
      <c r="F139" s="459"/>
      <c r="G139" s="459"/>
      <c r="H139" s="460"/>
      <c r="I139" s="366" t="s">
        <v>343</v>
      </c>
      <c r="J139" s="314"/>
      <c r="K139" s="307"/>
      <c r="L139" s="307">
        <f t="shared" si="2"/>
        <v>0</v>
      </c>
      <c r="M139" s="307">
        <f t="shared" si="3"/>
        <v>0</v>
      </c>
      <c r="N139" s="368"/>
    </row>
    <row r="140" spans="1:14" s="54" customFormat="1" ht="24" hidden="1" customHeight="1" outlineLevel="1" x14ac:dyDescent="0.2">
      <c r="A140" s="365" t="s">
        <v>273</v>
      </c>
      <c r="B140" s="489" t="s">
        <v>345</v>
      </c>
      <c r="C140" s="490"/>
      <c r="D140" s="490"/>
      <c r="E140" s="490"/>
      <c r="F140" s="490"/>
      <c r="G140" s="490"/>
      <c r="H140" s="491"/>
      <c r="I140" s="366" t="s">
        <v>343</v>
      </c>
      <c r="J140" s="314"/>
      <c r="K140" s="307"/>
      <c r="L140" s="307">
        <f t="shared" si="2"/>
        <v>0</v>
      </c>
      <c r="M140" s="307">
        <f t="shared" si="3"/>
        <v>0</v>
      </c>
      <c r="N140" s="368"/>
    </row>
    <row r="141" spans="1:14" s="54" customFormat="1" ht="24" hidden="1" customHeight="1" outlineLevel="1" x14ac:dyDescent="0.2">
      <c r="A141" s="365" t="s">
        <v>274</v>
      </c>
      <c r="B141" s="489" t="s">
        <v>347</v>
      </c>
      <c r="C141" s="490"/>
      <c r="D141" s="490"/>
      <c r="E141" s="490"/>
      <c r="F141" s="490"/>
      <c r="G141" s="490"/>
      <c r="H141" s="491"/>
      <c r="I141" s="366" t="s">
        <v>343</v>
      </c>
      <c r="J141" s="314"/>
      <c r="K141" s="307"/>
      <c r="L141" s="307">
        <f t="shared" si="2"/>
        <v>0</v>
      </c>
      <c r="M141" s="307">
        <f t="shared" si="3"/>
        <v>0</v>
      </c>
      <c r="N141" s="368"/>
    </row>
    <row r="142" spans="1:14" s="54" customFormat="1" ht="24" hidden="1" customHeight="1" outlineLevel="1" x14ac:dyDescent="0.2">
      <c r="A142" s="365" t="s">
        <v>275</v>
      </c>
      <c r="B142" s="489" t="s">
        <v>349</v>
      </c>
      <c r="C142" s="490"/>
      <c r="D142" s="490"/>
      <c r="E142" s="490"/>
      <c r="F142" s="490"/>
      <c r="G142" s="490"/>
      <c r="H142" s="491"/>
      <c r="I142" s="366" t="s">
        <v>343</v>
      </c>
      <c r="J142" s="314"/>
      <c r="K142" s="307"/>
      <c r="L142" s="307">
        <f t="shared" si="2"/>
        <v>0</v>
      </c>
      <c r="M142" s="307">
        <f t="shared" si="3"/>
        <v>0</v>
      </c>
      <c r="N142" s="368"/>
    </row>
    <row r="143" spans="1:14" s="54" customFormat="1" ht="12" x14ac:dyDescent="0.2">
      <c r="A143" s="365" t="s">
        <v>229</v>
      </c>
      <c r="B143" s="458" t="s">
        <v>350</v>
      </c>
      <c r="C143" s="459"/>
      <c r="D143" s="459"/>
      <c r="E143" s="459"/>
      <c r="F143" s="459"/>
      <c r="G143" s="459"/>
      <c r="H143" s="460"/>
      <c r="I143" s="366" t="s">
        <v>343</v>
      </c>
      <c r="J143" s="314"/>
      <c r="K143" s="307"/>
      <c r="L143" s="307">
        <f t="shared" si="2"/>
        <v>0</v>
      </c>
      <c r="M143" s="307">
        <f t="shared" si="3"/>
        <v>0</v>
      </c>
      <c r="N143" s="368"/>
    </row>
    <row r="144" spans="1:14" s="54" customFormat="1" ht="12" x14ac:dyDescent="0.2">
      <c r="A144" s="365" t="s">
        <v>230</v>
      </c>
      <c r="B144" s="458" t="s">
        <v>351</v>
      </c>
      <c r="C144" s="459"/>
      <c r="D144" s="459"/>
      <c r="E144" s="459"/>
      <c r="F144" s="459"/>
      <c r="G144" s="459"/>
      <c r="H144" s="460"/>
      <c r="I144" s="366" t="s">
        <v>343</v>
      </c>
      <c r="J144" s="314"/>
      <c r="K144" s="307"/>
      <c r="L144" s="307">
        <f t="shared" si="2"/>
        <v>0</v>
      </c>
      <c r="M144" s="307">
        <f t="shared" si="3"/>
        <v>0</v>
      </c>
      <c r="N144" s="368"/>
    </row>
    <row r="145" spans="1:14" s="54" customFormat="1" ht="12" x14ac:dyDescent="0.2">
      <c r="A145" s="365" t="s">
        <v>231</v>
      </c>
      <c r="B145" s="458" t="s">
        <v>352</v>
      </c>
      <c r="C145" s="459"/>
      <c r="D145" s="459"/>
      <c r="E145" s="459"/>
      <c r="F145" s="459"/>
      <c r="G145" s="459"/>
      <c r="H145" s="460"/>
      <c r="I145" s="366" t="s">
        <v>343</v>
      </c>
      <c r="J145" s="314"/>
      <c r="K145" s="307"/>
      <c r="L145" s="307">
        <f t="shared" si="2"/>
        <v>0</v>
      </c>
      <c r="M145" s="307">
        <f t="shared" si="3"/>
        <v>0</v>
      </c>
      <c r="N145" s="368"/>
    </row>
    <row r="146" spans="1:14" s="54" customFormat="1" ht="12" x14ac:dyDescent="0.2">
      <c r="A146" s="365" t="s">
        <v>232</v>
      </c>
      <c r="B146" s="458" t="s">
        <v>353</v>
      </c>
      <c r="C146" s="459"/>
      <c r="D146" s="459"/>
      <c r="E146" s="459"/>
      <c r="F146" s="459"/>
      <c r="G146" s="459"/>
      <c r="H146" s="460"/>
      <c r="I146" s="366" t="s">
        <v>343</v>
      </c>
      <c r="J146" s="314"/>
      <c r="K146" s="307"/>
      <c r="L146" s="307">
        <f t="shared" si="2"/>
        <v>0</v>
      </c>
      <c r="M146" s="307">
        <f t="shared" si="3"/>
        <v>0</v>
      </c>
      <c r="N146" s="368"/>
    </row>
    <row r="147" spans="1:14" s="54" customFormat="1" ht="12" x14ac:dyDescent="0.2">
      <c r="A147" s="365" t="s">
        <v>258</v>
      </c>
      <c r="B147" s="458" t="s">
        <v>354</v>
      </c>
      <c r="C147" s="459"/>
      <c r="D147" s="459"/>
      <c r="E147" s="459"/>
      <c r="F147" s="459"/>
      <c r="G147" s="459"/>
      <c r="H147" s="460"/>
      <c r="I147" s="366" t="s">
        <v>343</v>
      </c>
      <c r="J147" s="314"/>
      <c r="K147" s="307"/>
      <c r="L147" s="307">
        <f t="shared" si="2"/>
        <v>0</v>
      </c>
      <c r="M147" s="307">
        <f t="shared" si="3"/>
        <v>0</v>
      </c>
      <c r="N147" s="368"/>
    </row>
    <row r="148" spans="1:14" s="54" customFormat="1" ht="12" x14ac:dyDescent="0.2">
      <c r="A148" s="365" t="s">
        <v>259</v>
      </c>
      <c r="B148" s="458" t="s">
        <v>356</v>
      </c>
      <c r="C148" s="459"/>
      <c r="D148" s="459"/>
      <c r="E148" s="459"/>
      <c r="F148" s="459"/>
      <c r="G148" s="459"/>
      <c r="H148" s="460"/>
      <c r="I148" s="366" t="s">
        <v>343</v>
      </c>
      <c r="J148" s="314"/>
      <c r="K148" s="307"/>
      <c r="L148" s="307">
        <f t="shared" si="2"/>
        <v>0</v>
      </c>
      <c r="M148" s="307">
        <f t="shared" si="3"/>
        <v>0</v>
      </c>
      <c r="N148" s="368"/>
    </row>
    <row r="149" spans="1:14" s="54" customFormat="1" ht="24" customHeight="1" x14ac:dyDescent="0.2">
      <c r="A149" s="365" t="s">
        <v>494</v>
      </c>
      <c r="B149" s="461" t="s">
        <v>358</v>
      </c>
      <c r="C149" s="462"/>
      <c r="D149" s="462"/>
      <c r="E149" s="462"/>
      <c r="F149" s="462"/>
      <c r="G149" s="462"/>
      <c r="H149" s="463"/>
      <c r="I149" s="366" t="s">
        <v>343</v>
      </c>
      <c r="J149" s="314"/>
      <c r="K149" s="307"/>
      <c r="L149" s="307">
        <f t="shared" si="2"/>
        <v>0</v>
      </c>
      <c r="M149" s="307">
        <f t="shared" si="3"/>
        <v>0</v>
      </c>
      <c r="N149" s="368"/>
    </row>
    <row r="150" spans="1:14" s="54" customFormat="1" ht="12.75" customHeight="1" outlineLevel="1" x14ac:dyDescent="0.2">
      <c r="A150" s="365" t="s">
        <v>495</v>
      </c>
      <c r="B150" s="480" t="s">
        <v>360</v>
      </c>
      <c r="C150" s="481"/>
      <c r="D150" s="481"/>
      <c r="E150" s="481"/>
      <c r="F150" s="481"/>
      <c r="G150" s="481"/>
      <c r="H150" s="482"/>
      <c r="I150" s="366" t="s">
        <v>343</v>
      </c>
      <c r="J150" s="314"/>
      <c r="K150" s="307"/>
      <c r="L150" s="307">
        <f t="shared" si="2"/>
        <v>0</v>
      </c>
      <c r="M150" s="307">
        <f t="shared" si="3"/>
        <v>0</v>
      </c>
      <c r="N150" s="368"/>
    </row>
    <row r="151" spans="1:14" s="54" customFormat="1" ht="12.75" customHeight="1" outlineLevel="1" x14ac:dyDescent="0.2">
      <c r="A151" s="365" t="s">
        <v>496</v>
      </c>
      <c r="B151" s="480" t="s">
        <v>362</v>
      </c>
      <c r="C151" s="481"/>
      <c r="D151" s="481"/>
      <c r="E151" s="481"/>
      <c r="F151" s="481"/>
      <c r="G151" s="481"/>
      <c r="H151" s="482"/>
      <c r="I151" s="366" t="s">
        <v>343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8"/>
    </row>
    <row r="152" spans="1:14" s="54" customFormat="1" ht="12.75" customHeight="1" x14ac:dyDescent="0.2">
      <c r="A152" s="365" t="s">
        <v>497</v>
      </c>
      <c r="B152" s="458" t="s">
        <v>364</v>
      </c>
      <c r="C152" s="459"/>
      <c r="D152" s="459"/>
      <c r="E152" s="459"/>
      <c r="F152" s="459"/>
      <c r="G152" s="459"/>
      <c r="H152" s="460"/>
      <c r="I152" s="366" t="s">
        <v>343</v>
      </c>
      <c r="J152" s="314"/>
      <c r="K152" s="307"/>
      <c r="L152" s="307">
        <f t="shared" si="4"/>
        <v>0</v>
      </c>
      <c r="M152" s="307">
        <f t="shared" si="5"/>
        <v>0</v>
      </c>
      <c r="N152" s="368"/>
    </row>
    <row r="153" spans="1:14" s="54" customFormat="1" ht="12.75" customHeight="1" x14ac:dyDescent="0.2">
      <c r="A153" s="365" t="s">
        <v>498</v>
      </c>
      <c r="B153" s="480" t="s">
        <v>499</v>
      </c>
      <c r="C153" s="481"/>
      <c r="D153" s="481"/>
      <c r="E153" s="481"/>
      <c r="F153" s="481"/>
      <c r="G153" s="481"/>
      <c r="H153" s="482"/>
      <c r="I153" s="366" t="s">
        <v>343</v>
      </c>
      <c r="J153" s="314"/>
      <c r="K153" s="307"/>
      <c r="L153" s="307">
        <f t="shared" si="4"/>
        <v>0</v>
      </c>
      <c r="M153" s="307">
        <f t="shared" si="5"/>
        <v>0</v>
      </c>
      <c r="N153" s="368"/>
    </row>
    <row r="154" spans="1:14" s="54" customFormat="1" ht="12.75" customHeight="1" x14ac:dyDescent="0.2">
      <c r="A154" s="365" t="s">
        <v>500</v>
      </c>
      <c r="B154" s="458" t="s">
        <v>501</v>
      </c>
      <c r="C154" s="459"/>
      <c r="D154" s="459"/>
      <c r="E154" s="459"/>
      <c r="F154" s="459"/>
      <c r="G154" s="459"/>
      <c r="H154" s="460"/>
      <c r="I154" s="366" t="s">
        <v>343</v>
      </c>
      <c r="J154" s="314"/>
      <c r="K154" s="307"/>
      <c r="L154" s="307">
        <f t="shared" si="4"/>
        <v>0</v>
      </c>
      <c r="M154" s="307">
        <f t="shared" si="5"/>
        <v>0</v>
      </c>
      <c r="N154" s="368"/>
    </row>
    <row r="155" spans="1:14" s="54" customFormat="1" ht="12.75" customHeight="1" x14ac:dyDescent="0.2">
      <c r="A155" s="365" t="s">
        <v>502</v>
      </c>
      <c r="B155" s="458" t="s">
        <v>503</v>
      </c>
      <c r="C155" s="459"/>
      <c r="D155" s="459"/>
      <c r="E155" s="459"/>
      <c r="F155" s="459"/>
      <c r="G155" s="459"/>
      <c r="H155" s="460"/>
      <c r="I155" s="366" t="s">
        <v>343</v>
      </c>
      <c r="J155" s="314"/>
      <c r="K155" s="307"/>
      <c r="L155" s="307">
        <f t="shared" si="4"/>
        <v>0</v>
      </c>
      <c r="M155" s="307">
        <f t="shared" si="5"/>
        <v>0</v>
      </c>
      <c r="N155" s="368"/>
    </row>
    <row r="156" spans="1:14" s="54" customFormat="1" ht="24" customHeight="1" x14ac:dyDescent="0.2">
      <c r="A156" s="389" t="s">
        <v>504</v>
      </c>
      <c r="B156" s="513" t="s">
        <v>505</v>
      </c>
      <c r="C156" s="514"/>
      <c r="D156" s="514"/>
      <c r="E156" s="514"/>
      <c r="F156" s="514"/>
      <c r="G156" s="514"/>
      <c r="H156" s="515"/>
      <c r="I156" s="390" t="s">
        <v>343</v>
      </c>
      <c r="J156" s="431"/>
      <c r="K156" s="391"/>
      <c r="L156" s="391">
        <f t="shared" si="4"/>
        <v>0</v>
      </c>
      <c r="M156" s="391">
        <f t="shared" si="5"/>
        <v>0</v>
      </c>
      <c r="N156" s="392"/>
    </row>
    <row r="157" spans="1:14" s="54" customFormat="1" ht="24" customHeight="1" x14ac:dyDescent="0.2">
      <c r="A157" s="389" t="s">
        <v>506</v>
      </c>
      <c r="B157" s="513" t="s">
        <v>507</v>
      </c>
      <c r="C157" s="514"/>
      <c r="D157" s="514"/>
      <c r="E157" s="514"/>
      <c r="F157" s="514"/>
      <c r="G157" s="514"/>
      <c r="H157" s="515"/>
      <c r="I157" s="390" t="s">
        <v>343</v>
      </c>
      <c r="J157" s="431"/>
      <c r="K157" s="391"/>
      <c r="L157" s="391">
        <f t="shared" si="4"/>
        <v>0</v>
      </c>
      <c r="M157" s="391">
        <f t="shared" si="5"/>
        <v>0</v>
      </c>
      <c r="N157" s="392"/>
    </row>
    <row r="158" spans="1:14" s="54" customFormat="1" ht="12" x14ac:dyDescent="0.2">
      <c r="A158" s="365" t="s">
        <v>508</v>
      </c>
      <c r="B158" s="458" t="s">
        <v>509</v>
      </c>
      <c r="C158" s="459"/>
      <c r="D158" s="459"/>
      <c r="E158" s="459"/>
      <c r="F158" s="459"/>
      <c r="G158" s="459"/>
      <c r="H158" s="460"/>
      <c r="I158" s="366" t="s">
        <v>343</v>
      </c>
      <c r="J158" s="314"/>
      <c r="K158" s="307"/>
      <c r="L158" s="307">
        <f t="shared" si="4"/>
        <v>0</v>
      </c>
      <c r="M158" s="307">
        <f t="shared" si="5"/>
        <v>0</v>
      </c>
      <c r="N158" s="368"/>
    </row>
    <row r="159" spans="1:14" s="54" customFormat="1" ht="12" x14ac:dyDescent="0.2">
      <c r="A159" s="365" t="s">
        <v>510</v>
      </c>
      <c r="B159" s="458" t="s">
        <v>511</v>
      </c>
      <c r="C159" s="459"/>
      <c r="D159" s="459"/>
      <c r="E159" s="459"/>
      <c r="F159" s="459"/>
      <c r="G159" s="459"/>
      <c r="H159" s="460"/>
      <c r="I159" s="366" t="s">
        <v>343</v>
      </c>
      <c r="J159" s="314"/>
      <c r="K159" s="307"/>
      <c r="L159" s="307">
        <f t="shared" si="4"/>
        <v>0</v>
      </c>
      <c r="M159" s="307">
        <f t="shared" si="5"/>
        <v>0</v>
      </c>
      <c r="N159" s="368"/>
    </row>
    <row r="160" spans="1:14" s="54" customFormat="1" ht="24" customHeight="1" x14ac:dyDescent="0.2">
      <c r="A160" s="389" t="s">
        <v>512</v>
      </c>
      <c r="B160" s="513" t="s">
        <v>513</v>
      </c>
      <c r="C160" s="514"/>
      <c r="D160" s="514"/>
      <c r="E160" s="514"/>
      <c r="F160" s="514"/>
      <c r="G160" s="514"/>
      <c r="H160" s="515"/>
      <c r="I160" s="390" t="s">
        <v>343</v>
      </c>
      <c r="J160" s="431"/>
      <c r="K160" s="391"/>
      <c r="L160" s="391">
        <f t="shared" si="4"/>
        <v>0</v>
      </c>
      <c r="M160" s="391">
        <f t="shared" si="5"/>
        <v>0</v>
      </c>
      <c r="N160" s="392"/>
    </row>
    <row r="161" spans="1:14" s="54" customFormat="1" ht="12" x14ac:dyDescent="0.2">
      <c r="A161" s="365" t="s">
        <v>514</v>
      </c>
      <c r="B161" s="458" t="s">
        <v>515</v>
      </c>
      <c r="C161" s="459"/>
      <c r="D161" s="459"/>
      <c r="E161" s="459"/>
      <c r="F161" s="459"/>
      <c r="G161" s="459"/>
      <c r="H161" s="460"/>
      <c r="I161" s="366" t="s">
        <v>343</v>
      </c>
      <c r="J161" s="314"/>
      <c r="K161" s="307"/>
      <c r="L161" s="307">
        <f t="shared" si="4"/>
        <v>0</v>
      </c>
      <c r="M161" s="307">
        <f t="shared" si="5"/>
        <v>0</v>
      </c>
      <c r="N161" s="368"/>
    </row>
    <row r="162" spans="1:14" s="54" customFormat="1" ht="12" x14ac:dyDescent="0.2">
      <c r="A162" s="365" t="s">
        <v>516</v>
      </c>
      <c r="B162" s="458" t="s">
        <v>517</v>
      </c>
      <c r="C162" s="459"/>
      <c r="D162" s="459"/>
      <c r="E162" s="459"/>
      <c r="F162" s="459"/>
      <c r="G162" s="459"/>
      <c r="H162" s="460"/>
      <c r="I162" s="366" t="s">
        <v>343</v>
      </c>
      <c r="J162" s="314"/>
      <c r="K162" s="307"/>
      <c r="L162" s="307">
        <f t="shared" si="4"/>
        <v>0</v>
      </c>
      <c r="M162" s="307">
        <f t="shared" si="5"/>
        <v>0</v>
      </c>
      <c r="N162" s="368"/>
    </row>
    <row r="163" spans="1:14" s="54" customFormat="1" ht="12" x14ac:dyDescent="0.2">
      <c r="A163" s="389" t="s">
        <v>518</v>
      </c>
      <c r="B163" s="510" t="s">
        <v>519</v>
      </c>
      <c r="C163" s="511"/>
      <c r="D163" s="511"/>
      <c r="E163" s="511"/>
      <c r="F163" s="511"/>
      <c r="G163" s="511"/>
      <c r="H163" s="512"/>
      <c r="I163" s="390" t="s">
        <v>343</v>
      </c>
      <c r="J163" s="431"/>
      <c r="K163" s="391"/>
      <c r="L163" s="391">
        <f t="shared" si="4"/>
        <v>0</v>
      </c>
      <c r="M163" s="391">
        <f t="shared" si="5"/>
        <v>0</v>
      </c>
      <c r="N163" s="392"/>
    </row>
    <row r="164" spans="1:14" s="54" customFormat="1" ht="12" x14ac:dyDescent="0.2">
      <c r="A164" s="389" t="s">
        <v>520</v>
      </c>
      <c r="B164" s="510" t="s">
        <v>521</v>
      </c>
      <c r="C164" s="511"/>
      <c r="D164" s="511"/>
      <c r="E164" s="511"/>
      <c r="F164" s="511"/>
      <c r="G164" s="511"/>
      <c r="H164" s="512"/>
      <c r="I164" s="390" t="s">
        <v>343</v>
      </c>
      <c r="J164" s="431"/>
      <c r="K164" s="391"/>
      <c r="L164" s="391">
        <f t="shared" si="4"/>
        <v>0</v>
      </c>
      <c r="M164" s="391">
        <f t="shared" si="5"/>
        <v>0</v>
      </c>
      <c r="N164" s="392"/>
    </row>
    <row r="165" spans="1:14" s="54" customFormat="1" ht="12" x14ac:dyDescent="0.2">
      <c r="A165" s="389" t="s">
        <v>522</v>
      </c>
      <c r="B165" s="510" t="s">
        <v>523</v>
      </c>
      <c r="C165" s="511"/>
      <c r="D165" s="511"/>
      <c r="E165" s="511"/>
      <c r="F165" s="511"/>
      <c r="G165" s="511"/>
      <c r="H165" s="512"/>
      <c r="I165" s="390" t="s">
        <v>343</v>
      </c>
      <c r="J165" s="431"/>
      <c r="K165" s="391"/>
      <c r="L165" s="391">
        <f t="shared" si="4"/>
        <v>0</v>
      </c>
      <c r="M165" s="391">
        <f t="shared" si="5"/>
        <v>0</v>
      </c>
      <c r="N165" s="392"/>
    </row>
    <row r="166" spans="1:14" s="54" customFormat="1" ht="12.75" thickBot="1" x14ac:dyDescent="0.25">
      <c r="A166" s="409" t="s">
        <v>524</v>
      </c>
      <c r="B166" s="516" t="s">
        <v>525</v>
      </c>
      <c r="C166" s="517"/>
      <c r="D166" s="517"/>
      <c r="E166" s="517"/>
      <c r="F166" s="517"/>
      <c r="G166" s="517"/>
      <c r="H166" s="518"/>
      <c r="I166" s="410" t="s">
        <v>343</v>
      </c>
      <c r="J166" s="435"/>
      <c r="K166" s="411"/>
      <c r="L166" s="411">
        <f t="shared" si="4"/>
        <v>0</v>
      </c>
      <c r="M166" s="411">
        <f t="shared" si="5"/>
        <v>0</v>
      </c>
      <c r="N166" s="412"/>
    </row>
    <row r="167" spans="1:14" s="54" customFormat="1" ht="12" x14ac:dyDescent="0.2">
      <c r="A167" s="393" t="s">
        <v>526</v>
      </c>
      <c r="B167" s="519" t="s">
        <v>427</v>
      </c>
      <c r="C167" s="520"/>
      <c r="D167" s="520"/>
      <c r="E167" s="520"/>
      <c r="F167" s="520"/>
      <c r="G167" s="520"/>
      <c r="H167" s="521"/>
      <c r="I167" s="394" t="s">
        <v>527</v>
      </c>
      <c r="J167" s="433"/>
      <c r="K167" s="395"/>
      <c r="L167" s="395">
        <f t="shared" si="4"/>
        <v>0</v>
      </c>
      <c r="M167" s="395">
        <f t="shared" si="5"/>
        <v>0</v>
      </c>
      <c r="N167" s="396"/>
    </row>
    <row r="168" spans="1:14" s="54" customFormat="1" ht="12" x14ac:dyDescent="0.2">
      <c r="A168" s="365" t="s">
        <v>528</v>
      </c>
      <c r="B168" s="458" t="s">
        <v>529</v>
      </c>
      <c r="C168" s="459"/>
      <c r="D168" s="459"/>
      <c r="E168" s="459"/>
      <c r="F168" s="459"/>
      <c r="G168" s="459"/>
      <c r="H168" s="460"/>
      <c r="I168" s="366" t="s">
        <v>343</v>
      </c>
      <c r="J168" s="314"/>
      <c r="K168" s="307"/>
      <c r="L168" s="307">
        <f t="shared" si="4"/>
        <v>0</v>
      </c>
      <c r="M168" s="307">
        <f t="shared" si="5"/>
        <v>0</v>
      </c>
      <c r="N168" s="368"/>
    </row>
    <row r="169" spans="1:14" s="54" customFormat="1" ht="12" x14ac:dyDescent="0.2">
      <c r="A169" s="365" t="s">
        <v>530</v>
      </c>
      <c r="B169" s="480" t="s">
        <v>531</v>
      </c>
      <c r="C169" s="481"/>
      <c r="D169" s="481"/>
      <c r="E169" s="481"/>
      <c r="F169" s="481"/>
      <c r="G169" s="481"/>
      <c r="H169" s="482"/>
      <c r="I169" s="366" t="s">
        <v>343</v>
      </c>
      <c r="J169" s="314"/>
      <c r="K169" s="307"/>
      <c r="L169" s="307">
        <f t="shared" si="4"/>
        <v>0</v>
      </c>
      <c r="M169" s="307">
        <f t="shared" si="5"/>
        <v>0</v>
      </c>
      <c r="N169" s="368"/>
    </row>
    <row r="170" spans="1:14" s="54" customFormat="1" ht="12" x14ac:dyDescent="0.2">
      <c r="A170" s="365" t="s">
        <v>532</v>
      </c>
      <c r="B170" s="495" t="s">
        <v>533</v>
      </c>
      <c r="C170" s="496"/>
      <c r="D170" s="496"/>
      <c r="E170" s="496"/>
      <c r="F170" s="496"/>
      <c r="G170" s="496"/>
      <c r="H170" s="497"/>
      <c r="I170" s="366" t="s">
        <v>343</v>
      </c>
      <c r="J170" s="314"/>
      <c r="K170" s="307"/>
      <c r="L170" s="307">
        <f t="shared" si="4"/>
        <v>0</v>
      </c>
      <c r="M170" s="307">
        <f t="shared" si="5"/>
        <v>0</v>
      </c>
      <c r="N170" s="368"/>
    </row>
    <row r="171" spans="1:14" s="54" customFormat="1" ht="24" customHeight="1" x14ac:dyDescent="0.2">
      <c r="A171" s="365" t="s">
        <v>534</v>
      </c>
      <c r="B171" s="522" t="s">
        <v>345</v>
      </c>
      <c r="C171" s="523"/>
      <c r="D171" s="523"/>
      <c r="E171" s="523"/>
      <c r="F171" s="523"/>
      <c r="G171" s="523"/>
      <c r="H171" s="524"/>
      <c r="I171" s="366" t="s">
        <v>343</v>
      </c>
      <c r="J171" s="314"/>
      <c r="K171" s="307"/>
      <c r="L171" s="307">
        <f t="shared" si="4"/>
        <v>0</v>
      </c>
      <c r="M171" s="307">
        <f t="shared" si="5"/>
        <v>0</v>
      </c>
      <c r="N171" s="368"/>
    </row>
    <row r="172" spans="1:14" s="54" customFormat="1" ht="12" x14ac:dyDescent="0.2">
      <c r="A172" s="365" t="s">
        <v>535</v>
      </c>
      <c r="B172" s="492" t="s">
        <v>533</v>
      </c>
      <c r="C172" s="493"/>
      <c r="D172" s="493"/>
      <c r="E172" s="493"/>
      <c r="F172" s="493"/>
      <c r="G172" s="493"/>
      <c r="H172" s="494"/>
      <c r="I172" s="366" t="s">
        <v>343</v>
      </c>
      <c r="J172" s="314"/>
      <c r="K172" s="307"/>
      <c r="L172" s="307">
        <f t="shared" si="4"/>
        <v>0</v>
      </c>
      <c r="M172" s="307">
        <f t="shared" si="5"/>
        <v>0</v>
      </c>
      <c r="N172" s="368"/>
    </row>
    <row r="173" spans="1:14" s="54" customFormat="1" ht="24" customHeight="1" x14ac:dyDescent="0.2">
      <c r="A173" s="365" t="s">
        <v>536</v>
      </c>
      <c r="B173" s="522" t="s">
        <v>347</v>
      </c>
      <c r="C173" s="523"/>
      <c r="D173" s="523"/>
      <c r="E173" s="523"/>
      <c r="F173" s="523"/>
      <c r="G173" s="523"/>
      <c r="H173" s="524"/>
      <c r="I173" s="366" t="s">
        <v>343</v>
      </c>
      <c r="J173" s="314"/>
      <c r="K173" s="307"/>
      <c r="L173" s="307">
        <f t="shared" si="4"/>
        <v>0</v>
      </c>
      <c r="M173" s="307">
        <f t="shared" si="5"/>
        <v>0</v>
      </c>
      <c r="N173" s="368"/>
    </row>
    <row r="174" spans="1:14" s="54" customFormat="1" ht="12" x14ac:dyDescent="0.2">
      <c r="A174" s="365" t="s">
        <v>537</v>
      </c>
      <c r="B174" s="492" t="s">
        <v>533</v>
      </c>
      <c r="C174" s="493"/>
      <c r="D174" s="493"/>
      <c r="E174" s="493"/>
      <c r="F174" s="493"/>
      <c r="G174" s="493"/>
      <c r="H174" s="494"/>
      <c r="I174" s="366" t="s">
        <v>343</v>
      </c>
      <c r="J174" s="314"/>
      <c r="K174" s="307"/>
      <c r="L174" s="307">
        <f t="shared" si="4"/>
        <v>0</v>
      </c>
      <c r="M174" s="307">
        <f t="shared" si="5"/>
        <v>0</v>
      </c>
      <c r="N174" s="368"/>
    </row>
    <row r="175" spans="1:14" s="54" customFormat="1" ht="24" customHeight="1" x14ac:dyDescent="0.2">
      <c r="A175" s="365" t="s">
        <v>538</v>
      </c>
      <c r="B175" s="522" t="s">
        <v>349</v>
      </c>
      <c r="C175" s="523"/>
      <c r="D175" s="523"/>
      <c r="E175" s="523"/>
      <c r="F175" s="523"/>
      <c r="G175" s="523"/>
      <c r="H175" s="524"/>
      <c r="I175" s="366" t="s">
        <v>343</v>
      </c>
      <c r="J175" s="314"/>
      <c r="K175" s="307"/>
      <c r="L175" s="307">
        <f t="shared" si="4"/>
        <v>0</v>
      </c>
      <c r="M175" s="307">
        <f t="shared" si="5"/>
        <v>0</v>
      </c>
      <c r="N175" s="368"/>
    </row>
    <row r="176" spans="1:14" s="54" customFormat="1" ht="12" x14ac:dyDescent="0.2">
      <c r="A176" s="365" t="s">
        <v>539</v>
      </c>
      <c r="B176" s="492" t="s">
        <v>533</v>
      </c>
      <c r="C176" s="493"/>
      <c r="D176" s="493"/>
      <c r="E176" s="493"/>
      <c r="F176" s="493"/>
      <c r="G176" s="493"/>
      <c r="H176" s="494"/>
      <c r="I176" s="366" t="s">
        <v>343</v>
      </c>
      <c r="J176" s="314"/>
      <c r="K176" s="307"/>
      <c r="L176" s="307">
        <f t="shared" si="4"/>
        <v>0</v>
      </c>
      <c r="M176" s="307">
        <f t="shared" si="5"/>
        <v>0</v>
      </c>
      <c r="N176" s="368"/>
    </row>
    <row r="177" spans="1:14" s="54" customFormat="1" ht="12" x14ac:dyDescent="0.2">
      <c r="A177" s="365" t="s">
        <v>540</v>
      </c>
      <c r="B177" s="480" t="s">
        <v>541</v>
      </c>
      <c r="C177" s="481"/>
      <c r="D177" s="481"/>
      <c r="E177" s="481"/>
      <c r="F177" s="481"/>
      <c r="G177" s="481"/>
      <c r="H177" s="482"/>
      <c r="I177" s="366" t="s">
        <v>343</v>
      </c>
      <c r="J177" s="314"/>
      <c r="K177" s="307"/>
      <c r="L177" s="307">
        <f t="shared" si="4"/>
        <v>0</v>
      </c>
      <c r="M177" s="307">
        <f t="shared" si="5"/>
        <v>0</v>
      </c>
      <c r="N177" s="368"/>
    </row>
    <row r="178" spans="1:14" s="54" customFormat="1" ht="12" x14ac:dyDescent="0.2">
      <c r="A178" s="365" t="s">
        <v>542</v>
      </c>
      <c r="B178" s="495" t="s">
        <v>533</v>
      </c>
      <c r="C178" s="496"/>
      <c r="D178" s="496"/>
      <c r="E178" s="496"/>
      <c r="F178" s="496"/>
      <c r="G178" s="496"/>
      <c r="H178" s="497"/>
      <c r="I178" s="366" t="s">
        <v>343</v>
      </c>
      <c r="J178" s="314"/>
      <c r="K178" s="307"/>
      <c r="L178" s="307">
        <f t="shared" si="4"/>
        <v>0</v>
      </c>
      <c r="M178" s="307">
        <f t="shared" si="5"/>
        <v>0</v>
      </c>
      <c r="N178" s="368"/>
    </row>
    <row r="179" spans="1:14" s="54" customFormat="1" ht="12" x14ac:dyDescent="0.2">
      <c r="A179" s="365" t="s">
        <v>543</v>
      </c>
      <c r="B179" s="480" t="s">
        <v>544</v>
      </c>
      <c r="C179" s="481"/>
      <c r="D179" s="481"/>
      <c r="E179" s="481"/>
      <c r="F179" s="481"/>
      <c r="G179" s="481"/>
      <c r="H179" s="482"/>
      <c r="I179" s="366" t="s">
        <v>343</v>
      </c>
      <c r="J179" s="314"/>
      <c r="K179" s="307"/>
      <c r="L179" s="307">
        <f t="shared" si="4"/>
        <v>0</v>
      </c>
      <c r="M179" s="307">
        <f t="shared" si="5"/>
        <v>0</v>
      </c>
      <c r="N179" s="368"/>
    </row>
    <row r="180" spans="1:14" s="54" customFormat="1" ht="12" x14ac:dyDescent="0.2">
      <c r="A180" s="365" t="s">
        <v>545</v>
      </c>
      <c r="B180" s="495" t="s">
        <v>533</v>
      </c>
      <c r="C180" s="496"/>
      <c r="D180" s="496"/>
      <c r="E180" s="496"/>
      <c r="F180" s="496"/>
      <c r="G180" s="496"/>
      <c r="H180" s="497"/>
      <c r="I180" s="366" t="s">
        <v>343</v>
      </c>
      <c r="J180" s="314"/>
      <c r="K180" s="307"/>
      <c r="L180" s="307">
        <f t="shared" si="4"/>
        <v>0</v>
      </c>
      <c r="M180" s="307">
        <f t="shared" si="5"/>
        <v>0</v>
      </c>
      <c r="N180" s="368"/>
    </row>
    <row r="181" spans="1:14" s="54" customFormat="1" ht="12" x14ac:dyDescent="0.2">
      <c r="A181" s="365" t="s">
        <v>546</v>
      </c>
      <c r="B181" s="480" t="s">
        <v>547</v>
      </c>
      <c r="C181" s="481"/>
      <c r="D181" s="481"/>
      <c r="E181" s="481"/>
      <c r="F181" s="481"/>
      <c r="G181" s="481"/>
      <c r="H181" s="482"/>
      <c r="I181" s="366" t="s">
        <v>343</v>
      </c>
      <c r="J181" s="314"/>
      <c r="K181" s="307"/>
      <c r="L181" s="307">
        <f t="shared" si="4"/>
        <v>0</v>
      </c>
      <c r="M181" s="307">
        <f t="shared" si="5"/>
        <v>0</v>
      </c>
      <c r="N181" s="368"/>
    </row>
    <row r="182" spans="1:14" s="54" customFormat="1" ht="12" x14ac:dyDescent="0.2">
      <c r="A182" s="365" t="s">
        <v>548</v>
      </c>
      <c r="B182" s="495" t="s">
        <v>533</v>
      </c>
      <c r="C182" s="496"/>
      <c r="D182" s="496"/>
      <c r="E182" s="496"/>
      <c r="F182" s="496"/>
      <c r="G182" s="496"/>
      <c r="H182" s="497"/>
      <c r="I182" s="366" t="s">
        <v>343</v>
      </c>
      <c r="J182" s="314"/>
      <c r="K182" s="307"/>
      <c r="L182" s="307">
        <f t="shared" si="4"/>
        <v>0</v>
      </c>
      <c r="M182" s="307">
        <f t="shared" si="5"/>
        <v>0</v>
      </c>
      <c r="N182" s="368"/>
    </row>
    <row r="183" spans="1:14" s="54" customFormat="1" ht="12" x14ac:dyDescent="0.2">
      <c r="A183" s="365" t="s">
        <v>549</v>
      </c>
      <c r="B183" s="480" t="s">
        <v>550</v>
      </c>
      <c r="C183" s="481"/>
      <c r="D183" s="481"/>
      <c r="E183" s="481"/>
      <c r="F183" s="481"/>
      <c r="G183" s="481"/>
      <c r="H183" s="482"/>
      <c r="I183" s="366" t="s">
        <v>343</v>
      </c>
      <c r="J183" s="314"/>
      <c r="K183" s="307"/>
      <c r="L183" s="307">
        <f t="shared" si="4"/>
        <v>0</v>
      </c>
      <c r="M183" s="307">
        <f t="shared" si="5"/>
        <v>0</v>
      </c>
      <c r="N183" s="368"/>
    </row>
    <row r="184" spans="1:14" s="54" customFormat="1" ht="12" x14ac:dyDescent="0.2">
      <c r="A184" s="365" t="s">
        <v>551</v>
      </c>
      <c r="B184" s="495" t="s">
        <v>533</v>
      </c>
      <c r="C184" s="496"/>
      <c r="D184" s="496"/>
      <c r="E184" s="496"/>
      <c r="F184" s="496"/>
      <c r="G184" s="496"/>
      <c r="H184" s="497"/>
      <c r="I184" s="366" t="s">
        <v>343</v>
      </c>
      <c r="J184" s="314"/>
      <c r="K184" s="307"/>
      <c r="L184" s="307">
        <f t="shared" si="4"/>
        <v>0</v>
      </c>
      <c r="M184" s="307">
        <f t="shared" si="5"/>
        <v>0</v>
      </c>
      <c r="N184" s="368"/>
    </row>
    <row r="185" spans="1:14" s="54" customFormat="1" ht="12" x14ac:dyDescent="0.2">
      <c r="A185" s="365" t="s">
        <v>552</v>
      </c>
      <c r="B185" s="480" t="s">
        <v>553</v>
      </c>
      <c r="C185" s="481"/>
      <c r="D185" s="481"/>
      <c r="E185" s="481"/>
      <c r="F185" s="481"/>
      <c r="G185" s="481"/>
      <c r="H185" s="482"/>
      <c r="I185" s="366" t="s">
        <v>343</v>
      </c>
      <c r="J185" s="314"/>
      <c r="K185" s="307"/>
      <c r="L185" s="307">
        <f t="shared" si="4"/>
        <v>0</v>
      </c>
      <c r="M185" s="307">
        <f t="shared" si="5"/>
        <v>0</v>
      </c>
      <c r="N185" s="368"/>
    </row>
    <row r="186" spans="1:14" s="54" customFormat="1" ht="12" x14ac:dyDescent="0.2">
      <c r="A186" s="365" t="s">
        <v>554</v>
      </c>
      <c r="B186" s="495" t="s">
        <v>533</v>
      </c>
      <c r="C186" s="496"/>
      <c r="D186" s="496"/>
      <c r="E186" s="496"/>
      <c r="F186" s="496"/>
      <c r="G186" s="496"/>
      <c r="H186" s="497"/>
      <c r="I186" s="366" t="s">
        <v>343</v>
      </c>
      <c r="J186" s="314"/>
      <c r="K186" s="307"/>
      <c r="L186" s="307">
        <f t="shared" si="4"/>
        <v>0</v>
      </c>
      <c r="M186" s="307">
        <f t="shared" si="5"/>
        <v>0</v>
      </c>
      <c r="N186" s="368"/>
    </row>
    <row r="187" spans="1:14" s="54" customFormat="1" ht="12" x14ac:dyDescent="0.2">
      <c r="A187" s="365" t="s">
        <v>552</v>
      </c>
      <c r="B187" s="480" t="s">
        <v>555</v>
      </c>
      <c r="C187" s="481"/>
      <c r="D187" s="481"/>
      <c r="E187" s="481"/>
      <c r="F187" s="481"/>
      <c r="G187" s="481"/>
      <c r="H187" s="482"/>
      <c r="I187" s="366" t="s">
        <v>343</v>
      </c>
      <c r="J187" s="314"/>
      <c r="K187" s="307"/>
      <c r="L187" s="307">
        <f t="shared" si="4"/>
        <v>0</v>
      </c>
      <c r="M187" s="307">
        <f t="shared" si="5"/>
        <v>0</v>
      </c>
      <c r="N187" s="368"/>
    </row>
    <row r="188" spans="1:14" s="54" customFormat="1" ht="12" x14ac:dyDescent="0.2">
      <c r="A188" s="365" t="s">
        <v>556</v>
      </c>
      <c r="B188" s="495" t="s">
        <v>533</v>
      </c>
      <c r="C188" s="496"/>
      <c r="D188" s="496"/>
      <c r="E188" s="496"/>
      <c r="F188" s="496"/>
      <c r="G188" s="496"/>
      <c r="H188" s="497"/>
      <c r="I188" s="366" t="s">
        <v>343</v>
      </c>
      <c r="J188" s="314"/>
      <c r="K188" s="307"/>
      <c r="L188" s="307">
        <f t="shared" si="4"/>
        <v>0</v>
      </c>
      <c r="M188" s="307">
        <f t="shared" si="5"/>
        <v>0</v>
      </c>
      <c r="N188" s="368"/>
    </row>
    <row r="189" spans="1:14" s="54" customFormat="1" ht="24" customHeight="1" x14ac:dyDescent="0.2">
      <c r="A189" s="365" t="s">
        <v>557</v>
      </c>
      <c r="B189" s="489" t="s">
        <v>558</v>
      </c>
      <c r="C189" s="490"/>
      <c r="D189" s="490"/>
      <c r="E189" s="490"/>
      <c r="F189" s="490"/>
      <c r="G189" s="490"/>
      <c r="H189" s="491"/>
      <c r="I189" s="366" t="s">
        <v>343</v>
      </c>
      <c r="J189" s="314"/>
      <c r="K189" s="307"/>
      <c r="L189" s="307">
        <f t="shared" si="4"/>
        <v>0</v>
      </c>
      <c r="M189" s="307">
        <f t="shared" si="5"/>
        <v>0</v>
      </c>
      <c r="N189" s="368"/>
    </row>
    <row r="190" spans="1:14" s="54" customFormat="1" ht="12" x14ac:dyDescent="0.2">
      <c r="A190" s="365" t="s">
        <v>559</v>
      </c>
      <c r="B190" s="495" t="s">
        <v>533</v>
      </c>
      <c r="C190" s="496"/>
      <c r="D190" s="496"/>
      <c r="E190" s="496"/>
      <c r="F190" s="496"/>
      <c r="G190" s="496"/>
      <c r="H190" s="497"/>
      <c r="I190" s="366" t="s">
        <v>343</v>
      </c>
      <c r="J190" s="314"/>
      <c r="K190" s="307"/>
      <c r="L190" s="307">
        <f t="shared" si="4"/>
        <v>0</v>
      </c>
      <c r="M190" s="307">
        <f t="shared" si="5"/>
        <v>0</v>
      </c>
      <c r="N190" s="368"/>
    </row>
    <row r="191" spans="1:14" s="54" customFormat="1" ht="12" x14ac:dyDescent="0.2">
      <c r="A191" s="365" t="s">
        <v>560</v>
      </c>
      <c r="B191" s="495" t="s">
        <v>360</v>
      </c>
      <c r="C191" s="496"/>
      <c r="D191" s="496"/>
      <c r="E191" s="496"/>
      <c r="F191" s="496"/>
      <c r="G191" s="496"/>
      <c r="H191" s="497"/>
      <c r="I191" s="366" t="s">
        <v>343</v>
      </c>
      <c r="J191" s="314"/>
      <c r="K191" s="307"/>
      <c r="L191" s="307">
        <f t="shared" si="4"/>
        <v>0</v>
      </c>
      <c r="M191" s="307">
        <f t="shared" si="5"/>
        <v>0</v>
      </c>
      <c r="N191" s="368"/>
    </row>
    <row r="192" spans="1:14" s="54" customFormat="1" ht="12" x14ac:dyDescent="0.2">
      <c r="A192" s="365" t="s">
        <v>561</v>
      </c>
      <c r="B192" s="492" t="s">
        <v>533</v>
      </c>
      <c r="C192" s="493"/>
      <c r="D192" s="493"/>
      <c r="E192" s="493"/>
      <c r="F192" s="493"/>
      <c r="G192" s="493"/>
      <c r="H192" s="494"/>
      <c r="I192" s="366" t="s">
        <v>343</v>
      </c>
      <c r="J192" s="314"/>
      <c r="K192" s="307"/>
      <c r="L192" s="307">
        <f t="shared" si="4"/>
        <v>0</v>
      </c>
      <c r="M192" s="307">
        <f t="shared" si="5"/>
        <v>0</v>
      </c>
      <c r="N192" s="368"/>
    </row>
    <row r="193" spans="1:14" s="54" customFormat="1" ht="12" x14ac:dyDescent="0.2">
      <c r="A193" s="365" t="s">
        <v>562</v>
      </c>
      <c r="B193" s="495" t="s">
        <v>362</v>
      </c>
      <c r="C193" s="496"/>
      <c r="D193" s="496"/>
      <c r="E193" s="496"/>
      <c r="F193" s="496"/>
      <c r="G193" s="496"/>
      <c r="H193" s="497"/>
      <c r="I193" s="366" t="s">
        <v>343</v>
      </c>
      <c r="J193" s="314"/>
      <c r="K193" s="307"/>
      <c r="L193" s="307">
        <f t="shared" si="4"/>
        <v>0</v>
      </c>
      <c r="M193" s="307">
        <f t="shared" si="5"/>
        <v>0</v>
      </c>
      <c r="N193" s="368"/>
    </row>
    <row r="194" spans="1:14" s="54" customFormat="1" ht="12" x14ac:dyDescent="0.2">
      <c r="A194" s="365" t="s">
        <v>563</v>
      </c>
      <c r="B194" s="492" t="s">
        <v>533</v>
      </c>
      <c r="C194" s="493"/>
      <c r="D194" s="493"/>
      <c r="E194" s="493"/>
      <c r="F194" s="493"/>
      <c r="G194" s="493"/>
      <c r="H194" s="494"/>
      <c r="I194" s="366" t="s">
        <v>343</v>
      </c>
      <c r="J194" s="314"/>
      <c r="K194" s="307"/>
      <c r="L194" s="307">
        <f t="shared" si="4"/>
        <v>0</v>
      </c>
      <c r="M194" s="307">
        <f t="shared" si="5"/>
        <v>0</v>
      </c>
      <c r="N194" s="368"/>
    </row>
    <row r="195" spans="1:14" s="54" customFormat="1" ht="12" x14ac:dyDescent="0.2">
      <c r="A195" s="365" t="s">
        <v>564</v>
      </c>
      <c r="B195" s="480" t="s">
        <v>565</v>
      </c>
      <c r="C195" s="481"/>
      <c r="D195" s="481"/>
      <c r="E195" s="481"/>
      <c r="F195" s="481"/>
      <c r="G195" s="481"/>
      <c r="H195" s="482"/>
      <c r="I195" s="366" t="s">
        <v>343</v>
      </c>
      <c r="J195" s="314"/>
      <c r="K195" s="307"/>
      <c r="L195" s="307">
        <f t="shared" si="4"/>
        <v>0</v>
      </c>
      <c r="M195" s="307">
        <f t="shared" si="5"/>
        <v>0</v>
      </c>
      <c r="N195" s="368"/>
    </row>
    <row r="196" spans="1:14" s="54" customFormat="1" ht="12" x14ac:dyDescent="0.2">
      <c r="A196" s="365" t="s">
        <v>566</v>
      </c>
      <c r="B196" s="495" t="s">
        <v>533</v>
      </c>
      <c r="C196" s="496"/>
      <c r="D196" s="496"/>
      <c r="E196" s="496"/>
      <c r="F196" s="496"/>
      <c r="G196" s="496"/>
      <c r="H196" s="497"/>
      <c r="I196" s="366" t="s">
        <v>343</v>
      </c>
      <c r="J196" s="314"/>
      <c r="K196" s="307"/>
      <c r="L196" s="307">
        <f t="shared" si="4"/>
        <v>0</v>
      </c>
      <c r="M196" s="307">
        <f t="shared" si="5"/>
        <v>0</v>
      </c>
      <c r="N196" s="368"/>
    </row>
    <row r="197" spans="1:14" s="54" customFormat="1" ht="12" x14ac:dyDescent="0.2">
      <c r="A197" s="365" t="s">
        <v>567</v>
      </c>
      <c r="B197" s="458" t="s">
        <v>568</v>
      </c>
      <c r="C197" s="459"/>
      <c r="D197" s="459"/>
      <c r="E197" s="459"/>
      <c r="F197" s="459"/>
      <c r="G197" s="459"/>
      <c r="H197" s="460"/>
      <c r="I197" s="366" t="s">
        <v>343</v>
      </c>
      <c r="J197" s="314"/>
      <c r="K197" s="307"/>
      <c r="L197" s="307">
        <f t="shared" si="4"/>
        <v>0</v>
      </c>
      <c r="M197" s="307">
        <f t="shared" si="5"/>
        <v>0</v>
      </c>
      <c r="N197" s="368"/>
    </row>
    <row r="198" spans="1:14" s="54" customFormat="1" ht="12" x14ac:dyDescent="0.2">
      <c r="A198" s="365" t="s">
        <v>569</v>
      </c>
      <c r="B198" s="480" t="s">
        <v>570</v>
      </c>
      <c r="C198" s="481"/>
      <c r="D198" s="481"/>
      <c r="E198" s="481"/>
      <c r="F198" s="481"/>
      <c r="G198" s="481"/>
      <c r="H198" s="482"/>
      <c r="I198" s="366" t="s">
        <v>343</v>
      </c>
      <c r="J198" s="314"/>
      <c r="K198" s="307"/>
      <c r="L198" s="307">
        <f t="shared" si="4"/>
        <v>0</v>
      </c>
      <c r="M198" s="307">
        <f t="shared" si="5"/>
        <v>0</v>
      </c>
      <c r="N198" s="368"/>
    </row>
    <row r="199" spans="1:14" s="54" customFormat="1" ht="12" x14ac:dyDescent="0.2">
      <c r="A199" s="365" t="s">
        <v>571</v>
      </c>
      <c r="B199" s="495" t="s">
        <v>533</v>
      </c>
      <c r="C199" s="496"/>
      <c r="D199" s="496"/>
      <c r="E199" s="496"/>
      <c r="F199" s="496"/>
      <c r="G199" s="496"/>
      <c r="H199" s="497"/>
      <c r="I199" s="366" t="s">
        <v>343</v>
      </c>
      <c r="J199" s="314"/>
      <c r="K199" s="307"/>
      <c r="L199" s="307">
        <f t="shared" si="4"/>
        <v>0</v>
      </c>
      <c r="M199" s="307">
        <f t="shared" si="5"/>
        <v>0</v>
      </c>
      <c r="N199" s="368"/>
    </row>
    <row r="200" spans="1:14" s="54" customFormat="1" ht="12" x14ac:dyDescent="0.2">
      <c r="A200" s="365" t="s">
        <v>572</v>
      </c>
      <c r="B200" s="480" t="s">
        <v>573</v>
      </c>
      <c r="C200" s="481"/>
      <c r="D200" s="481"/>
      <c r="E200" s="481"/>
      <c r="F200" s="481"/>
      <c r="G200" s="481"/>
      <c r="H200" s="482"/>
      <c r="I200" s="366" t="s">
        <v>343</v>
      </c>
      <c r="J200" s="314"/>
      <c r="K200" s="307"/>
      <c r="L200" s="307">
        <f t="shared" si="4"/>
        <v>0</v>
      </c>
      <c r="M200" s="307">
        <f t="shared" si="5"/>
        <v>0</v>
      </c>
      <c r="N200" s="368"/>
    </row>
    <row r="201" spans="1:14" s="54" customFormat="1" ht="12" x14ac:dyDescent="0.2">
      <c r="A201" s="365" t="s">
        <v>574</v>
      </c>
      <c r="B201" s="495" t="s">
        <v>575</v>
      </c>
      <c r="C201" s="496"/>
      <c r="D201" s="496"/>
      <c r="E201" s="496"/>
      <c r="F201" s="496"/>
      <c r="G201" s="496"/>
      <c r="H201" s="497"/>
      <c r="I201" s="366" t="s">
        <v>343</v>
      </c>
      <c r="J201" s="314"/>
      <c r="K201" s="307"/>
      <c r="L201" s="307">
        <f t="shared" si="4"/>
        <v>0</v>
      </c>
      <c r="M201" s="307">
        <f t="shared" si="5"/>
        <v>0</v>
      </c>
      <c r="N201" s="368"/>
    </row>
    <row r="202" spans="1:14" s="54" customFormat="1" ht="12" x14ac:dyDescent="0.2">
      <c r="A202" s="365" t="s">
        <v>576</v>
      </c>
      <c r="B202" s="492" t="s">
        <v>533</v>
      </c>
      <c r="C202" s="493"/>
      <c r="D202" s="493"/>
      <c r="E202" s="493"/>
      <c r="F202" s="493"/>
      <c r="G202" s="493"/>
      <c r="H202" s="494"/>
      <c r="I202" s="366" t="s">
        <v>343</v>
      </c>
      <c r="J202" s="314"/>
      <c r="K202" s="307"/>
      <c r="L202" s="307">
        <f t="shared" si="4"/>
        <v>0</v>
      </c>
      <c r="M202" s="307">
        <f t="shared" si="5"/>
        <v>0</v>
      </c>
      <c r="N202" s="368"/>
    </row>
    <row r="203" spans="1:14" s="54" customFormat="1" ht="12" x14ac:dyDescent="0.2">
      <c r="A203" s="365" t="s">
        <v>577</v>
      </c>
      <c r="B203" s="495" t="s">
        <v>578</v>
      </c>
      <c r="C203" s="496"/>
      <c r="D203" s="496"/>
      <c r="E203" s="496"/>
      <c r="F203" s="496"/>
      <c r="G203" s="496"/>
      <c r="H203" s="497"/>
      <c r="I203" s="366" t="s">
        <v>343</v>
      </c>
      <c r="J203" s="314"/>
      <c r="K203" s="307"/>
      <c r="L203" s="307">
        <f t="shared" si="4"/>
        <v>0</v>
      </c>
      <c r="M203" s="307">
        <f t="shared" si="5"/>
        <v>0</v>
      </c>
      <c r="N203" s="368"/>
    </row>
    <row r="204" spans="1:14" s="54" customFormat="1" ht="12" x14ac:dyDescent="0.2">
      <c r="A204" s="365" t="s">
        <v>579</v>
      </c>
      <c r="B204" s="492" t="s">
        <v>533</v>
      </c>
      <c r="C204" s="493"/>
      <c r="D204" s="493"/>
      <c r="E204" s="493"/>
      <c r="F204" s="493"/>
      <c r="G204" s="493"/>
      <c r="H204" s="494"/>
      <c r="I204" s="366" t="s">
        <v>343</v>
      </c>
      <c r="J204" s="314"/>
      <c r="K204" s="307"/>
      <c r="L204" s="307">
        <f t="shared" si="4"/>
        <v>0</v>
      </c>
      <c r="M204" s="307">
        <f t="shared" si="5"/>
        <v>0</v>
      </c>
      <c r="N204" s="368"/>
    </row>
    <row r="205" spans="1:14" s="54" customFormat="1" ht="24" customHeight="1" x14ac:dyDescent="0.2">
      <c r="A205" s="365" t="s">
        <v>580</v>
      </c>
      <c r="B205" s="489" t="s">
        <v>581</v>
      </c>
      <c r="C205" s="490"/>
      <c r="D205" s="490"/>
      <c r="E205" s="490"/>
      <c r="F205" s="490"/>
      <c r="G205" s="490"/>
      <c r="H205" s="491"/>
      <c r="I205" s="366" t="s">
        <v>343</v>
      </c>
      <c r="J205" s="314"/>
      <c r="K205" s="307"/>
      <c r="L205" s="307">
        <f t="shared" si="4"/>
        <v>0</v>
      </c>
      <c r="M205" s="307">
        <f t="shared" si="5"/>
        <v>0</v>
      </c>
      <c r="N205" s="368"/>
    </row>
    <row r="206" spans="1:14" s="54" customFormat="1" ht="12" x14ac:dyDescent="0.2">
      <c r="A206" s="365" t="s">
        <v>582</v>
      </c>
      <c r="B206" s="495" t="s">
        <v>533</v>
      </c>
      <c r="C206" s="496"/>
      <c r="D206" s="496"/>
      <c r="E206" s="496"/>
      <c r="F206" s="496"/>
      <c r="G206" s="496"/>
      <c r="H206" s="497"/>
      <c r="I206" s="366" t="s">
        <v>343</v>
      </c>
      <c r="J206" s="314"/>
      <c r="K206" s="307"/>
      <c r="L206" s="307">
        <f t="shared" si="4"/>
        <v>0</v>
      </c>
      <c r="M206" s="307">
        <f t="shared" si="5"/>
        <v>0</v>
      </c>
      <c r="N206" s="368"/>
    </row>
    <row r="207" spans="1:14" s="54" customFormat="1" ht="12" x14ac:dyDescent="0.2">
      <c r="A207" s="365" t="s">
        <v>583</v>
      </c>
      <c r="B207" s="480" t="s">
        <v>584</v>
      </c>
      <c r="C207" s="481"/>
      <c r="D207" s="481"/>
      <c r="E207" s="481"/>
      <c r="F207" s="481"/>
      <c r="G207" s="481"/>
      <c r="H207" s="482"/>
      <c r="I207" s="366" t="s">
        <v>343</v>
      </c>
      <c r="J207" s="314"/>
      <c r="K207" s="307"/>
      <c r="L207" s="307">
        <f t="shared" si="4"/>
        <v>0</v>
      </c>
      <c r="M207" s="307">
        <f t="shared" si="5"/>
        <v>0</v>
      </c>
      <c r="N207" s="368"/>
    </row>
    <row r="208" spans="1:14" s="54" customFormat="1" ht="12" x14ac:dyDescent="0.2">
      <c r="A208" s="365" t="s">
        <v>585</v>
      </c>
      <c r="B208" s="495" t="s">
        <v>533</v>
      </c>
      <c r="C208" s="496"/>
      <c r="D208" s="496"/>
      <c r="E208" s="496"/>
      <c r="F208" s="496"/>
      <c r="G208" s="496"/>
      <c r="H208" s="497"/>
      <c r="I208" s="366" t="s">
        <v>343</v>
      </c>
      <c r="J208" s="314"/>
      <c r="K208" s="307"/>
      <c r="L208" s="307">
        <f t="shared" si="4"/>
        <v>0</v>
      </c>
      <c r="M208" s="307">
        <f t="shared" si="5"/>
        <v>0</v>
      </c>
      <c r="N208" s="368"/>
    </row>
    <row r="209" spans="1:14" s="54" customFormat="1" ht="12" x14ac:dyDescent="0.2">
      <c r="A209" s="365" t="s">
        <v>586</v>
      </c>
      <c r="B209" s="480" t="s">
        <v>587</v>
      </c>
      <c r="C209" s="481"/>
      <c r="D209" s="481"/>
      <c r="E209" s="481"/>
      <c r="F209" s="481"/>
      <c r="G209" s="481"/>
      <c r="H209" s="482"/>
      <c r="I209" s="366" t="s">
        <v>343</v>
      </c>
      <c r="J209" s="314"/>
      <c r="K209" s="307"/>
      <c r="L209" s="307">
        <f t="shared" si="4"/>
        <v>0</v>
      </c>
      <c r="M209" s="307">
        <f t="shared" si="5"/>
        <v>0</v>
      </c>
      <c r="N209" s="368"/>
    </row>
    <row r="210" spans="1:14" s="54" customFormat="1" ht="12" x14ac:dyDescent="0.2">
      <c r="A210" s="365" t="s">
        <v>588</v>
      </c>
      <c r="B210" s="495" t="s">
        <v>533</v>
      </c>
      <c r="C210" s="496"/>
      <c r="D210" s="496"/>
      <c r="E210" s="496"/>
      <c r="F210" s="496"/>
      <c r="G210" s="496"/>
      <c r="H210" s="497"/>
      <c r="I210" s="366" t="s">
        <v>343</v>
      </c>
      <c r="J210" s="314"/>
      <c r="K210" s="307"/>
      <c r="L210" s="307">
        <f t="shared" si="4"/>
        <v>0</v>
      </c>
      <c r="M210" s="307">
        <f t="shared" si="5"/>
        <v>0</v>
      </c>
      <c r="N210" s="368"/>
    </row>
    <row r="211" spans="1:14" s="54" customFormat="1" ht="12" x14ac:dyDescent="0.2">
      <c r="A211" s="365" t="s">
        <v>589</v>
      </c>
      <c r="B211" s="480" t="s">
        <v>590</v>
      </c>
      <c r="C211" s="481"/>
      <c r="D211" s="481"/>
      <c r="E211" s="481"/>
      <c r="F211" s="481"/>
      <c r="G211" s="481"/>
      <c r="H211" s="482"/>
      <c r="I211" s="366" t="s">
        <v>343</v>
      </c>
      <c r="J211" s="314"/>
      <c r="K211" s="307"/>
      <c r="L211" s="307">
        <f t="shared" si="4"/>
        <v>0</v>
      </c>
      <c r="M211" s="307">
        <f t="shared" si="5"/>
        <v>0</v>
      </c>
      <c r="N211" s="368"/>
    </row>
    <row r="212" spans="1:14" s="54" customFormat="1" ht="12" x14ac:dyDescent="0.2">
      <c r="A212" s="365" t="s">
        <v>591</v>
      </c>
      <c r="B212" s="495" t="s">
        <v>533</v>
      </c>
      <c r="C212" s="496"/>
      <c r="D212" s="496"/>
      <c r="E212" s="496"/>
      <c r="F212" s="496"/>
      <c r="G212" s="496"/>
      <c r="H212" s="497"/>
      <c r="I212" s="366" t="s">
        <v>343</v>
      </c>
      <c r="J212" s="314"/>
      <c r="K212" s="307"/>
      <c r="L212" s="307">
        <f t="shared" si="4"/>
        <v>0</v>
      </c>
      <c r="M212" s="307">
        <f t="shared" si="5"/>
        <v>0</v>
      </c>
      <c r="N212" s="368"/>
    </row>
    <row r="213" spans="1:14" s="54" customFormat="1" ht="12" x14ac:dyDescent="0.2">
      <c r="A213" s="365" t="s">
        <v>592</v>
      </c>
      <c r="B213" s="480" t="s">
        <v>593</v>
      </c>
      <c r="C213" s="481"/>
      <c r="D213" s="481"/>
      <c r="E213" s="481"/>
      <c r="F213" s="481"/>
      <c r="G213" s="481"/>
      <c r="H213" s="482"/>
      <c r="I213" s="366" t="s">
        <v>343</v>
      </c>
      <c r="J213" s="314"/>
      <c r="K213" s="307"/>
      <c r="L213" s="307">
        <f t="shared" si="4"/>
        <v>0</v>
      </c>
      <c r="M213" s="307">
        <f t="shared" si="5"/>
        <v>0</v>
      </c>
      <c r="N213" s="368"/>
    </row>
    <row r="214" spans="1:14" s="54" customFormat="1" ht="12" x14ac:dyDescent="0.2">
      <c r="A214" s="365" t="s">
        <v>594</v>
      </c>
      <c r="B214" s="495" t="s">
        <v>533</v>
      </c>
      <c r="C214" s="496"/>
      <c r="D214" s="496"/>
      <c r="E214" s="496"/>
      <c r="F214" s="496"/>
      <c r="G214" s="496"/>
      <c r="H214" s="497"/>
      <c r="I214" s="366" t="s">
        <v>343</v>
      </c>
      <c r="J214" s="314"/>
      <c r="K214" s="307"/>
      <c r="L214" s="307">
        <f t="shared" si="4"/>
        <v>0</v>
      </c>
      <c r="M214" s="307">
        <f t="shared" si="5"/>
        <v>0</v>
      </c>
      <c r="N214" s="368"/>
    </row>
    <row r="215" spans="1:14" s="54" customFormat="1" ht="24" customHeight="1" x14ac:dyDescent="0.2">
      <c r="A215" s="365" t="s">
        <v>595</v>
      </c>
      <c r="B215" s="489" t="s">
        <v>596</v>
      </c>
      <c r="C215" s="490"/>
      <c r="D215" s="490"/>
      <c r="E215" s="490"/>
      <c r="F215" s="490"/>
      <c r="G215" s="490"/>
      <c r="H215" s="491"/>
      <c r="I215" s="366" t="s">
        <v>343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8"/>
    </row>
    <row r="216" spans="1:14" s="54" customFormat="1" ht="12" x14ac:dyDescent="0.2">
      <c r="A216" s="365" t="s">
        <v>597</v>
      </c>
      <c r="B216" s="495" t="s">
        <v>533</v>
      </c>
      <c r="C216" s="496"/>
      <c r="D216" s="496"/>
      <c r="E216" s="496"/>
      <c r="F216" s="496"/>
      <c r="G216" s="496"/>
      <c r="H216" s="497"/>
      <c r="I216" s="366" t="s">
        <v>343</v>
      </c>
      <c r="J216" s="314"/>
      <c r="K216" s="307"/>
      <c r="L216" s="307">
        <f t="shared" si="6"/>
        <v>0</v>
      </c>
      <c r="M216" s="307">
        <f t="shared" si="7"/>
        <v>0</v>
      </c>
      <c r="N216" s="368"/>
    </row>
    <row r="217" spans="1:14" s="54" customFormat="1" ht="12" x14ac:dyDescent="0.2">
      <c r="A217" s="365" t="s">
        <v>598</v>
      </c>
      <c r="B217" s="480" t="s">
        <v>599</v>
      </c>
      <c r="C217" s="481"/>
      <c r="D217" s="481"/>
      <c r="E217" s="481"/>
      <c r="F217" s="481"/>
      <c r="G217" s="481"/>
      <c r="H217" s="482"/>
      <c r="I217" s="366" t="s">
        <v>343</v>
      </c>
      <c r="J217" s="314"/>
      <c r="K217" s="307"/>
      <c r="L217" s="307">
        <f t="shared" si="6"/>
        <v>0</v>
      </c>
      <c r="M217" s="307">
        <f t="shared" si="7"/>
        <v>0</v>
      </c>
      <c r="N217" s="368"/>
    </row>
    <row r="218" spans="1:14" s="54" customFormat="1" ht="12" x14ac:dyDescent="0.2">
      <c r="A218" s="365" t="s">
        <v>600</v>
      </c>
      <c r="B218" s="495" t="s">
        <v>533</v>
      </c>
      <c r="C218" s="496"/>
      <c r="D218" s="496"/>
      <c r="E218" s="496"/>
      <c r="F218" s="496"/>
      <c r="G218" s="496"/>
      <c r="H218" s="497"/>
      <c r="I218" s="366" t="s">
        <v>343</v>
      </c>
      <c r="J218" s="314"/>
      <c r="K218" s="307"/>
      <c r="L218" s="307">
        <f t="shared" si="6"/>
        <v>0</v>
      </c>
      <c r="M218" s="307">
        <f t="shared" si="7"/>
        <v>0</v>
      </c>
      <c r="N218" s="368"/>
    </row>
    <row r="219" spans="1:14" s="54" customFormat="1" ht="24" customHeight="1" x14ac:dyDescent="0.2">
      <c r="A219" s="365" t="s">
        <v>601</v>
      </c>
      <c r="B219" s="461" t="s">
        <v>602</v>
      </c>
      <c r="C219" s="462"/>
      <c r="D219" s="462"/>
      <c r="E219" s="462"/>
      <c r="F219" s="462"/>
      <c r="G219" s="462"/>
      <c r="H219" s="463"/>
      <c r="I219" s="366" t="s">
        <v>27</v>
      </c>
      <c r="J219" s="314"/>
      <c r="K219" s="307"/>
      <c r="L219" s="307">
        <f t="shared" si="6"/>
        <v>0</v>
      </c>
      <c r="M219" s="307">
        <f t="shared" si="7"/>
        <v>0</v>
      </c>
      <c r="N219" s="368"/>
    </row>
    <row r="220" spans="1:14" s="54" customFormat="1" ht="12" x14ac:dyDescent="0.2">
      <c r="A220" s="365" t="s">
        <v>603</v>
      </c>
      <c r="B220" s="480" t="s">
        <v>604</v>
      </c>
      <c r="C220" s="481"/>
      <c r="D220" s="481"/>
      <c r="E220" s="481"/>
      <c r="F220" s="481"/>
      <c r="G220" s="481"/>
      <c r="H220" s="482"/>
      <c r="I220" s="366" t="s">
        <v>27</v>
      </c>
      <c r="J220" s="314"/>
      <c r="K220" s="307"/>
      <c r="L220" s="307">
        <f t="shared" si="6"/>
        <v>0</v>
      </c>
      <c r="M220" s="307">
        <f t="shared" si="7"/>
        <v>0</v>
      </c>
      <c r="N220" s="368"/>
    </row>
    <row r="221" spans="1:14" s="54" customFormat="1" ht="24" customHeight="1" x14ac:dyDescent="0.2">
      <c r="A221" s="365" t="s">
        <v>605</v>
      </c>
      <c r="B221" s="489" t="s">
        <v>606</v>
      </c>
      <c r="C221" s="490"/>
      <c r="D221" s="490"/>
      <c r="E221" s="490"/>
      <c r="F221" s="490"/>
      <c r="G221" s="490"/>
      <c r="H221" s="491"/>
      <c r="I221" s="366" t="s">
        <v>27</v>
      </c>
      <c r="J221" s="314"/>
      <c r="K221" s="307"/>
      <c r="L221" s="307">
        <f t="shared" si="6"/>
        <v>0</v>
      </c>
      <c r="M221" s="307">
        <f t="shared" si="7"/>
        <v>0</v>
      </c>
      <c r="N221" s="368"/>
    </row>
    <row r="222" spans="1:14" s="54" customFormat="1" ht="24" customHeight="1" x14ac:dyDescent="0.2">
      <c r="A222" s="365" t="s">
        <v>607</v>
      </c>
      <c r="B222" s="489" t="s">
        <v>608</v>
      </c>
      <c r="C222" s="490"/>
      <c r="D222" s="490"/>
      <c r="E222" s="490"/>
      <c r="F222" s="490"/>
      <c r="G222" s="490"/>
      <c r="H222" s="491"/>
      <c r="I222" s="366" t="s">
        <v>27</v>
      </c>
      <c r="J222" s="314"/>
      <c r="K222" s="307"/>
      <c r="L222" s="307">
        <f t="shared" si="6"/>
        <v>0</v>
      </c>
      <c r="M222" s="307">
        <f t="shared" si="7"/>
        <v>0</v>
      </c>
      <c r="N222" s="368"/>
    </row>
    <row r="223" spans="1:14" s="54" customFormat="1" ht="24" customHeight="1" x14ac:dyDescent="0.2">
      <c r="A223" s="365" t="s">
        <v>609</v>
      </c>
      <c r="B223" s="489" t="s">
        <v>610</v>
      </c>
      <c r="C223" s="490"/>
      <c r="D223" s="490"/>
      <c r="E223" s="490"/>
      <c r="F223" s="490"/>
      <c r="G223" s="490"/>
      <c r="H223" s="491"/>
      <c r="I223" s="366" t="s">
        <v>27</v>
      </c>
      <c r="J223" s="314"/>
      <c r="K223" s="307"/>
      <c r="L223" s="307">
        <f t="shared" si="6"/>
        <v>0</v>
      </c>
      <c r="M223" s="307">
        <f t="shared" si="7"/>
        <v>0</v>
      </c>
      <c r="N223" s="368"/>
    </row>
    <row r="224" spans="1:14" s="54" customFormat="1" ht="12" x14ac:dyDescent="0.2">
      <c r="A224" s="365" t="s">
        <v>611</v>
      </c>
      <c r="B224" s="480" t="s">
        <v>612</v>
      </c>
      <c r="C224" s="481"/>
      <c r="D224" s="481"/>
      <c r="E224" s="481"/>
      <c r="F224" s="481"/>
      <c r="G224" s="481"/>
      <c r="H224" s="482"/>
      <c r="I224" s="366" t="s">
        <v>27</v>
      </c>
      <c r="J224" s="314"/>
      <c r="K224" s="307"/>
      <c r="L224" s="307">
        <f t="shared" si="6"/>
        <v>0</v>
      </c>
      <c r="M224" s="307">
        <f t="shared" si="7"/>
        <v>0</v>
      </c>
      <c r="N224" s="368"/>
    </row>
    <row r="225" spans="1:14" s="54" customFormat="1" ht="12" x14ac:dyDescent="0.2">
      <c r="A225" s="365" t="s">
        <v>613</v>
      </c>
      <c r="B225" s="480" t="s">
        <v>614</v>
      </c>
      <c r="C225" s="481"/>
      <c r="D225" s="481"/>
      <c r="E225" s="481"/>
      <c r="F225" s="481"/>
      <c r="G225" s="481"/>
      <c r="H225" s="482"/>
      <c r="I225" s="366" t="s">
        <v>27</v>
      </c>
      <c r="J225" s="314"/>
      <c r="K225" s="307"/>
      <c r="L225" s="307">
        <f t="shared" si="6"/>
        <v>0</v>
      </c>
      <c r="M225" s="307">
        <f t="shared" si="7"/>
        <v>0</v>
      </c>
      <c r="N225" s="368"/>
    </row>
    <row r="226" spans="1:14" s="54" customFormat="1" ht="12" x14ac:dyDescent="0.2">
      <c r="A226" s="365" t="s">
        <v>615</v>
      </c>
      <c r="B226" s="480" t="s">
        <v>616</v>
      </c>
      <c r="C226" s="481"/>
      <c r="D226" s="481"/>
      <c r="E226" s="481"/>
      <c r="F226" s="481"/>
      <c r="G226" s="481"/>
      <c r="H226" s="482"/>
      <c r="I226" s="366" t="s">
        <v>27</v>
      </c>
      <c r="J226" s="314"/>
      <c r="K226" s="307"/>
      <c r="L226" s="307">
        <f t="shared" si="6"/>
        <v>0</v>
      </c>
      <c r="M226" s="307">
        <f t="shared" si="7"/>
        <v>0</v>
      </c>
      <c r="N226" s="368"/>
    </row>
    <row r="227" spans="1:14" s="54" customFormat="1" ht="12" x14ac:dyDescent="0.2">
      <c r="A227" s="365" t="s">
        <v>617</v>
      </c>
      <c r="B227" s="480" t="s">
        <v>618</v>
      </c>
      <c r="C227" s="481"/>
      <c r="D227" s="481"/>
      <c r="E227" s="481"/>
      <c r="F227" s="481"/>
      <c r="G227" s="481"/>
      <c r="H227" s="482"/>
      <c r="I227" s="366" t="s">
        <v>27</v>
      </c>
      <c r="J227" s="314"/>
      <c r="K227" s="307"/>
      <c r="L227" s="307">
        <f t="shared" si="6"/>
        <v>0</v>
      </c>
      <c r="M227" s="307">
        <f t="shared" si="7"/>
        <v>0</v>
      </c>
      <c r="N227" s="368"/>
    </row>
    <row r="228" spans="1:14" s="54" customFormat="1" ht="12" x14ac:dyDescent="0.2">
      <c r="A228" s="365" t="s">
        <v>619</v>
      </c>
      <c r="B228" s="480" t="s">
        <v>620</v>
      </c>
      <c r="C228" s="481"/>
      <c r="D228" s="481"/>
      <c r="E228" s="481"/>
      <c r="F228" s="481"/>
      <c r="G228" s="481"/>
      <c r="H228" s="482"/>
      <c r="I228" s="366" t="s">
        <v>27</v>
      </c>
      <c r="J228" s="314"/>
      <c r="K228" s="307"/>
      <c r="L228" s="307">
        <f t="shared" si="6"/>
        <v>0</v>
      </c>
      <c r="M228" s="307">
        <f t="shared" si="7"/>
        <v>0</v>
      </c>
      <c r="N228" s="368"/>
    </row>
    <row r="229" spans="1:14" s="54" customFormat="1" ht="24" customHeight="1" x14ac:dyDescent="0.2">
      <c r="A229" s="365" t="s">
        <v>621</v>
      </c>
      <c r="B229" s="489" t="s">
        <v>622</v>
      </c>
      <c r="C229" s="490"/>
      <c r="D229" s="490"/>
      <c r="E229" s="490"/>
      <c r="F229" s="490"/>
      <c r="G229" s="490"/>
      <c r="H229" s="491"/>
      <c r="I229" s="366" t="s">
        <v>27</v>
      </c>
      <c r="J229" s="314"/>
      <c r="K229" s="307"/>
      <c r="L229" s="307">
        <f t="shared" si="6"/>
        <v>0</v>
      </c>
      <c r="M229" s="307">
        <f t="shared" si="7"/>
        <v>0</v>
      </c>
      <c r="N229" s="368"/>
    </row>
    <row r="230" spans="1:14" s="54" customFormat="1" ht="12" x14ac:dyDescent="0.2">
      <c r="A230" s="365" t="s">
        <v>623</v>
      </c>
      <c r="B230" s="495" t="s">
        <v>360</v>
      </c>
      <c r="C230" s="496"/>
      <c r="D230" s="496"/>
      <c r="E230" s="496"/>
      <c r="F230" s="496"/>
      <c r="G230" s="496"/>
      <c r="H230" s="497"/>
      <c r="I230" s="366" t="s">
        <v>27</v>
      </c>
      <c r="J230" s="314"/>
      <c r="K230" s="307"/>
      <c r="L230" s="307">
        <f t="shared" si="6"/>
        <v>0</v>
      </c>
      <c r="M230" s="307">
        <f t="shared" si="7"/>
        <v>0</v>
      </c>
      <c r="N230" s="368"/>
    </row>
    <row r="231" spans="1:14" s="54" customFormat="1" ht="12.75" thickBot="1" x14ac:dyDescent="0.25">
      <c r="A231" s="377" t="s">
        <v>624</v>
      </c>
      <c r="B231" s="525" t="s">
        <v>362</v>
      </c>
      <c r="C231" s="526"/>
      <c r="D231" s="526"/>
      <c r="E231" s="526"/>
      <c r="F231" s="526"/>
      <c r="G231" s="526"/>
      <c r="H231" s="527"/>
      <c r="I231" s="378" t="s">
        <v>27</v>
      </c>
      <c r="J231" s="436"/>
      <c r="K231" s="318"/>
      <c r="L231" s="318">
        <f t="shared" si="6"/>
        <v>0</v>
      </c>
      <c r="M231" s="318">
        <f t="shared" si="7"/>
        <v>0</v>
      </c>
      <c r="N231" s="380"/>
    </row>
    <row r="232" spans="1:14" ht="16.5" thickBot="1" x14ac:dyDescent="0.3">
      <c r="A232" s="528" t="s">
        <v>625</v>
      </c>
      <c r="B232" s="529"/>
      <c r="C232" s="529"/>
      <c r="D232" s="529"/>
      <c r="E232" s="529"/>
      <c r="F232" s="529"/>
      <c r="G232" s="529"/>
      <c r="H232" s="529"/>
      <c r="I232" s="529"/>
      <c r="J232" s="529"/>
      <c r="K232" s="529"/>
      <c r="L232" s="529"/>
      <c r="M232" s="529"/>
      <c r="N232" s="530"/>
    </row>
    <row r="233" spans="1:14" s="54" customFormat="1" ht="12" x14ac:dyDescent="0.2">
      <c r="A233" s="373" t="s">
        <v>626</v>
      </c>
      <c r="B233" s="531" t="s">
        <v>627</v>
      </c>
      <c r="C233" s="532"/>
      <c r="D233" s="532"/>
      <c r="E233" s="532"/>
      <c r="F233" s="532"/>
      <c r="G233" s="532"/>
      <c r="H233" s="533"/>
      <c r="I233" s="374" t="s">
        <v>527</v>
      </c>
      <c r="J233" s="437" t="s">
        <v>628</v>
      </c>
      <c r="K233" s="375" t="s">
        <v>628</v>
      </c>
      <c r="L233" s="375"/>
      <c r="M233" s="375" t="s">
        <v>628</v>
      </c>
      <c r="N233" s="374" t="s">
        <v>628</v>
      </c>
    </row>
    <row r="234" spans="1:14" s="54" customFormat="1" ht="12" x14ac:dyDescent="0.2">
      <c r="A234" s="365" t="s">
        <v>629</v>
      </c>
      <c r="B234" s="458" t="s">
        <v>630</v>
      </c>
      <c r="C234" s="459"/>
      <c r="D234" s="459"/>
      <c r="E234" s="459"/>
      <c r="F234" s="459"/>
      <c r="G234" s="459"/>
      <c r="H234" s="460"/>
      <c r="I234" s="366" t="s">
        <v>153</v>
      </c>
      <c r="J234" s="438"/>
      <c r="K234" s="367"/>
      <c r="L234" s="367"/>
      <c r="M234" s="367"/>
      <c r="N234" s="368"/>
    </row>
    <row r="235" spans="1:14" s="54" customFormat="1" ht="12" x14ac:dyDescent="0.2">
      <c r="A235" s="365" t="s">
        <v>631</v>
      </c>
      <c r="B235" s="458" t="s">
        <v>632</v>
      </c>
      <c r="C235" s="459"/>
      <c r="D235" s="459"/>
      <c r="E235" s="459"/>
      <c r="F235" s="459"/>
      <c r="G235" s="459"/>
      <c r="H235" s="460"/>
      <c r="I235" s="366" t="s">
        <v>633</v>
      </c>
      <c r="J235" s="438"/>
      <c r="K235" s="367"/>
      <c r="L235" s="367"/>
      <c r="M235" s="367"/>
      <c r="N235" s="368"/>
    </row>
    <row r="236" spans="1:14" s="54" customFormat="1" ht="12" x14ac:dyDescent="0.2">
      <c r="A236" s="365" t="s">
        <v>634</v>
      </c>
      <c r="B236" s="458" t="s">
        <v>635</v>
      </c>
      <c r="C236" s="459"/>
      <c r="D236" s="459"/>
      <c r="E236" s="459"/>
      <c r="F236" s="459"/>
      <c r="G236" s="459"/>
      <c r="H236" s="460"/>
      <c r="I236" s="366" t="s">
        <v>153</v>
      </c>
      <c r="J236" s="438"/>
      <c r="K236" s="367"/>
      <c r="L236" s="367"/>
      <c r="M236" s="367"/>
      <c r="N236" s="368"/>
    </row>
    <row r="237" spans="1:14" s="54" customFormat="1" ht="12" x14ac:dyDescent="0.2">
      <c r="A237" s="365" t="s">
        <v>636</v>
      </c>
      <c r="B237" s="458" t="s">
        <v>637</v>
      </c>
      <c r="C237" s="459"/>
      <c r="D237" s="459"/>
      <c r="E237" s="459"/>
      <c r="F237" s="459"/>
      <c r="G237" s="459"/>
      <c r="H237" s="460"/>
      <c r="I237" s="366" t="s">
        <v>633</v>
      </c>
      <c r="J237" s="438"/>
      <c r="K237" s="367"/>
      <c r="L237" s="367"/>
      <c r="M237" s="367"/>
      <c r="N237" s="368"/>
    </row>
    <row r="238" spans="1:14" s="54" customFormat="1" ht="12" x14ac:dyDescent="0.2">
      <c r="A238" s="365" t="s">
        <v>638</v>
      </c>
      <c r="B238" s="458" t="s">
        <v>639</v>
      </c>
      <c r="C238" s="459"/>
      <c r="D238" s="459"/>
      <c r="E238" s="459"/>
      <c r="F238" s="459"/>
      <c r="G238" s="459"/>
      <c r="H238" s="460"/>
      <c r="I238" s="366" t="s">
        <v>640</v>
      </c>
      <c r="J238" s="438"/>
      <c r="K238" s="367"/>
      <c r="L238" s="367"/>
      <c r="M238" s="367"/>
      <c r="N238" s="368"/>
    </row>
    <row r="239" spans="1:14" s="54" customFormat="1" ht="12" x14ac:dyDescent="0.2">
      <c r="A239" s="365" t="s">
        <v>641</v>
      </c>
      <c r="B239" s="458" t="s">
        <v>642</v>
      </c>
      <c r="C239" s="459"/>
      <c r="D239" s="459"/>
      <c r="E239" s="459"/>
      <c r="F239" s="459"/>
      <c r="G239" s="459"/>
      <c r="H239" s="460"/>
      <c r="I239" s="366" t="s">
        <v>527</v>
      </c>
      <c r="J239" s="438" t="s">
        <v>628</v>
      </c>
      <c r="K239" s="367" t="s">
        <v>628</v>
      </c>
      <c r="L239" s="367"/>
      <c r="M239" s="367" t="s">
        <v>628</v>
      </c>
      <c r="N239" s="366" t="s">
        <v>628</v>
      </c>
    </row>
    <row r="240" spans="1:14" s="54" customFormat="1" ht="12" x14ac:dyDescent="0.2">
      <c r="A240" s="365" t="s">
        <v>643</v>
      </c>
      <c r="B240" s="480" t="s">
        <v>644</v>
      </c>
      <c r="C240" s="481"/>
      <c r="D240" s="481"/>
      <c r="E240" s="481"/>
      <c r="F240" s="481"/>
      <c r="G240" s="481"/>
      <c r="H240" s="482"/>
      <c r="I240" s="366" t="s">
        <v>640</v>
      </c>
      <c r="J240" s="438"/>
      <c r="K240" s="367"/>
      <c r="L240" s="367"/>
      <c r="M240" s="367"/>
      <c r="N240" s="368"/>
    </row>
    <row r="241" spans="1:14" s="54" customFormat="1" ht="12" x14ac:dyDescent="0.2">
      <c r="A241" s="365" t="s">
        <v>645</v>
      </c>
      <c r="B241" s="480" t="s">
        <v>646</v>
      </c>
      <c r="C241" s="481"/>
      <c r="D241" s="481"/>
      <c r="E241" s="481"/>
      <c r="F241" s="481"/>
      <c r="G241" s="481"/>
      <c r="H241" s="482"/>
      <c r="I241" s="366" t="s">
        <v>647</v>
      </c>
      <c r="J241" s="438"/>
      <c r="K241" s="367"/>
      <c r="L241" s="367"/>
      <c r="M241" s="367"/>
      <c r="N241" s="368"/>
    </row>
    <row r="242" spans="1:14" s="54" customFormat="1" ht="12" x14ac:dyDescent="0.2">
      <c r="A242" s="365" t="s">
        <v>648</v>
      </c>
      <c r="B242" s="458" t="s">
        <v>649</v>
      </c>
      <c r="C242" s="459"/>
      <c r="D242" s="459"/>
      <c r="E242" s="459"/>
      <c r="F242" s="459"/>
      <c r="G242" s="459"/>
      <c r="H242" s="460"/>
      <c r="I242" s="366" t="s">
        <v>527</v>
      </c>
      <c r="J242" s="438" t="s">
        <v>628</v>
      </c>
      <c r="K242" s="367" t="s">
        <v>628</v>
      </c>
      <c r="L242" s="367"/>
      <c r="M242" s="367" t="s">
        <v>628</v>
      </c>
      <c r="N242" s="366" t="s">
        <v>628</v>
      </c>
    </row>
    <row r="243" spans="1:14" s="54" customFormat="1" ht="12" x14ac:dyDescent="0.2">
      <c r="A243" s="365" t="s">
        <v>650</v>
      </c>
      <c r="B243" s="480" t="s">
        <v>644</v>
      </c>
      <c r="C243" s="481"/>
      <c r="D243" s="481"/>
      <c r="E243" s="481"/>
      <c r="F243" s="481"/>
      <c r="G243" s="481"/>
      <c r="H243" s="482"/>
      <c r="I243" s="366" t="s">
        <v>640</v>
      </c>
      <c r="J243" s="438"/>
      <c r="K243" s="367"/>
      <c r="L243" s="367"/>
      <c r="M243" s="367"/>
      <c r="N243" s="368"/>
    </row>
    <row r="244" spans="1:14" s="54" customFormat="1" ht="12" x14ac:dyDescent="0.2">
      <c r="A244" s="365" t="s">
        <v>651</v>
      </c>
      <c r="B244" s="480" t="s">
        <v>652</v>
      </c>
      <c r="C244" s="481"/>
      <c r="D244" s="481"/>
      <c r="E244" s="481"/>
      <c r="F244" s="481"/>
      <c r="G244" s="481"/>
      <c r="H244" s="482"/>
      <c r="I244" s="366" t="s">
        <v>153</v>
      </c>
      <c r="J244" s="438"/>
      <c r="K244" s="367"/>
      <c r="L244" s="367"/>
      <c r="M244" s="367"/>
      <c r="N244" s="368"/>
    </row>
    <row r="245" spans="1:14" s="54" customFormat="1" ht="12" x14ac:dyDescent="0.2">
      <c r="A245" s="365" t="s">
        <v>653</v>
      </c>
      <c r="B245" s="480" t="s">
        <v>646</v>
      </c>
      <c r="C245" s="481"/>
      <c r="D245" s="481"/>
      <c r="E245" s="481"/>
      <c r="F245" s="481"/>
      <c r="G245" s="481"/>
      <c r="H245" s="482"/>
      <c r="I245" s="366" t="s">
        <v>647</v>
      </c>
      <c r="J245" s="438"/>
      <c r="K245" s="367"/>
      <c r="L245" s="367"/>
      <c r="M245" s="367"/>
      <c r="N245" s="368"/>
    </row>
    <row r="246" spans="1:14" s="54" customFormat="1" ht="12" x14ac:dyDescent="0.2">
      <c r="A246" s="365" t="s">
        <v>654</v>
      </c>
      <c r="B246" s="458" t="s">
        <v>655</v>
      </c>
      <c r="C246" s="459"/>
      <c r="D246" s="459"/>
      <c r="E246" s="459"/>
      <c r="F246" s="459"/>
      <c r="G246" s="459"/>
      <c r="H246" s="460"/>
      <c r="I246" s="366" t="s">
        <v>527</v>
      </c>
      <c r="J246" s="438" t="s">
        <v>628</v>
      </c>
      <c r="K246" s="367" t="s">
        <v>628</v>
      </c>
      <c r="L246" s="367"/>
      <c r="M246" s="367" t="s">
        <v>628</v>
      </c>
      <c r="N246" s="366" t="s">
        <v>628</v>
      </c>
    </row>
    <row r="247" spans="1:14" s="54" customFormat="1" ht="12" x14ac:dyDescent="0.2">
      <c r="A247" s="365" t="s">
        <v>656</v>
      </c>
      <c r="B247" s="480" t="s">
        <v>644</v>
      </c>
      <c r="C247" s="481"/>
      <c r="D247" s="481"/>
      <c r="E247" s="481"/>
      <c r="F247" s="481"/>
      <c r="G247" s="481"/>
      <c r="H247" s="482"/>
      <c r="I247" s="366" t="s">
        <v>640</v>
      </c>
      <c r="J247" s="438"/>
      <c r="K247" s="367"/>
      <c r="L247" s="367"/>
      <c r="M247" s="367"/>
      <c r="N247" s="368"/>
    </row>
    <row r="248" spans="1:14" s="54" customFormat="1" ht="12" x14ac:dyDescent="0.2">
      <c r="A248" s="365" t="s">
        <v>657</v>
      </c>
      <c r="B248" s="480" t="s">
        <v>646</v>
      </c>
      <c r="C248" s="481"/>
      <c r="D248" s="481"/>
      <c r="E248" s="481"/>
      <c r="F248" s="481"/>
      <c r="G248" s="481"/>
      <c r="H248" s="482"/>
      <c r="I248" s="366" t="s">
        <v>647</v>
      </c>
      <c r="J248" s="438"/>
      <c r="K248" s="367"/>
      <c r="L248" s="367"/>
      <c r="M248" s="367"/>
      <c r="N248" s="368"/>
    </row>
    <row r="249" spans="1:14" s="54" customFormat="1" ht="12" x14ac:dyDescent="0.2">
      <c r="A249" s="365" t="s">
        <v>658</v>
      </c>
      <c r="B249" s="458" t="s">
        <v>659</v>
      </c>
      <c r="C249" s="459"/>
      <c r="D249" s="459"/>
      <c r="E249" s="459"/>
      <c r="F249" s="459"/>
      <c r="G249" s="459"/>
      <c r="H249" s="460"/>
      <c r="I249" s="366" t="s">
        <v>527</v>
      </c>
      <c r="J249" s="438" t="s">
        <v>628</v>
      </c>
      <c r="K249" s="367" t="s">
        <v>628</v>
      </c>
      <c r="L249" s="367"/>
      <c r="M249" s="367" t="s">
        <v>628</v>
      </c>
      <c r="N249" s="366" t="s">
        <v>628</v>
      </c>
    </row>
    <row r="250" spans="1:14" s="54" customFormat="1" ht="12" x14ac:dyDescent="0.2">
      <c r="A250" s="365" t="s">
        <v>660</v>
      </c>
      <c r="B250" s="480" t="s">
        <v>644</v>
      </c>
      <c r="C250" s="481"/>
      <c r="D250" s="481"/>
      <c r="E250" s="481"/>
      <c r="F250" s="481"/>
      <c r="G250" s="481"/>
      <c r="H250" s="482"/>
      <c r="I250" s="366" t="s">
        <v>640</v>
      </c>
      <c r="J250" s="438"/>
      <c r="K250" s="367"/>
      <c r="L250" s="367"/>
      <c r="M250" s="367"/>
      <c r="N250" s="368"/>
    </row>
    <row r="251" spans="1:14" s="54" customFormat="1" ht="12" x14ac:dyDescent="0.2">
      <c r="A251" s="365" t="s">
        <v>661</v>
      </c>
      <c r="B251" s="480" t="s">
        <v>652</v>
      </c>
      <c r="C251" s="481"/>
      <c r="D251" s="481"/>
      <c r="E251" s="481"/>
      <c r="F251" s="481"/>
      <c r="G251" s="481"/>
      <c r="H251" s="482"/>
      <c r="I251" s="366" t="s">
        <v>153</v>
      </c>
      <c r="J251" s="438"/>
      <c r="K251" s="367"/>
      <c r="L251" s="367"/>
      <c r="M251" s="367"/>
      <c r="N251" s="368"/>
    </row>
    <row r="252" spans="1:14" s="54" customFormat="1" ht="12" x14ac:dyDescent="0.2">
      <c r="A252" s="365" t="s">
        <v>662</v>
      </c>
      <c r="B252" s="480" t="s">
        <v>646</v>
      </c>
      <c r="C252" s="481"/>
      <c r="D252" s="481"/>
      <c r="E252" s="481"/>
      <c r="F252" s="481"/>
      <c r="G252" s="481"/>
      <c r="H252" s="482"/>
      <c r="I252" s="366" t="s">
        <v>647</v>
      </c>
      <c r="J252" s="438"/>
      <c r="K252" s="367"/>
      <c r="L252" s="367"/>
      <c r="M252" s="367"/>
      <c r="N252" s="368"/>
    </row>
    <row r="253" spans="1:14" s="54" customFormat="1" ht="12" x14ac:dyDescent="0.2">
      <c r="A253" s="365" t="s">
        <v>663</v>
      </c>
      <c r="B253" s="534" t="s">
        <v>664</v>
      </c>
      <c r="C253" s="535"/>
      <c r="D253" s="535"/>
      <c r="E253" s="535"/>
      <c r="F253" s="535"/>
      <c r="G253" s="535"/>
      <c r="H253" s="536"/>
      <c r="I253" s="366" t="s">
        <v>527</v>
      </c>
      <c r="J253" s="438" t="s">
        <v>628</v>
      </c>
      <c r="K253" s="367" t="s">
        <v>628</v>
      </c>
      <c r="L253" s="367"/>
      <c r="M253" s="367" t="s">
        <v>628</v>
      </c>
      <c r="N253" s="366" t="s">
        <v>628</v>
      </c>
    </row>
    <row r="254" spans="1:14" s="54" customFormat="1" ht="12" x14ac:dyDescent="0.2">
      <c r="A254" s="365" t="s">
        <v>665</v>
      </c>
      <c r="B254" s="458" t="s">
        <v>666</v>
      </c>
      <c r="C254" s="459"/>
      <c r="D254" s="459"/>
      <c r="E254" s="459"/>
      <c r="F254" s="459"/>
      <c r="G254" s="459"/>
      <c r="H254" s="460"/>
      <c r="I254" s="366" t="s">
        <v>640</v>
      </c>
      <c r="J254" s="438"/>
      <c r="K254" s="367"/>
      <c r="L254" s="367"/>
      <c r="M254" s="367"/>
      <c r="N254" s="368"/>
    </row>
    <row r="255" spans="1:14" s="54" customFormat="1" ht="24" customHeight="1" x14ac:dyDescent="0.2">
      <c r="A255" s="365" t="s">
        <v>667</v>
      </c>
      <c r="B255" s="489" t="s">
        <v>668</v>
      </c>
      <c r="C255" s="490"/>
      <c r="D255" s="490"/>
      <c r="E255" s="490"/>
      <c r="F255" s="490"/>
      <c r="G255" s="490"/>
      <c r="H255" s="491"/>
      <c r="I255" s="366" t="s">
        <v>640</v>
      </c>
      <c r="J255" s="438"/>
      <c r="K255" s="367"/>
      <c r="L255" s="367"/>
      <c r="M255" s="367"/>
      <c r="N255" s="368"/>
    </row>
    <row r="256" spans="1:14" s="54" customFormat="1" ht="12" x14ac:dyDescent="0.2">
      <c r="A256" s="365" t="s">
        <v>669</v>
      </c>
      <c r="B256" s="495" t="s">
        <v>670</v>
      </c>
      <c r="C256" s="496"/>
      <c r="D256" s="496"/>
      <c r="E256" s="496"/>
      <c r="F256" s="496"/>
      <c r="G256" s="496"/>
      <c r="H256" s="497"/>
      <c r="I256" s="366" t="s">
        <v>640</v>
      </c>
      <c r="J256" s="438"/>
      <c r="K256" s="367"/>
      <c r="L256" s="367"/>
      <c r="M256" s="367"/>
      <c r="N256" s="368"/>
    </row>
    <row r="257" spans="1:14" s="54" customFormat="1" ht="12" x14ac:dyDescent="0.2">
      <c r="A257" s="365" t="s">
        <v>671</v>
      </c>
      <c r="B257" s="495" t="s">
        <v>672</v>
      </c>
      <c r="C257" s="496"/>
      <c r="D257" s="496"/>
      <c r="E257" s="496"/>
      <c r="F257" s="496"/>
      <c r="G257" s="496"/>
      <c r="H257" s="497"/>
      <c r="I257" s="366" t="s">
        <v>640</v>
      </c>
      <c r="J257" s="438"/>
      <c r="K257" s="367"/>
      <c r="L257" s="367"/>
      <c r="M257" s="367"/>
      <c r="N257" s="368"/>
    </row>
    <row r="258" spans="1:14" s="54" customFormat="1" ht="12" x14ac:dyDescent="0.2">
      <c r="A258" s="365" t="s">
        <v>673</v>
      </c>
      <c r="B258" s="458" t="s">
        <v>674</v>
      </c>
      <c r="C258" s="459"/>
      <c r="D258" s="459"/>
      <c r="E258" s="459"/>
      <c r="F258" s="459"/>
      <c r="G258" s="459"/>
      <c r="H258" s="460"/>
      <c r="I258" s="366" t="s">
        <v>640</v>
      </c>
      <c r="J258" s="438"/>
      <c r="K258" s="367"/>
      <c r="L258" s="367"/>
      <c r="M258" s="367"/>
      <c r="N258" s="368"/>
    </row>
    <row r="259" spans="1:14" s="54" customFormat="1" ht="12" x14ac:dyDescent="0.2">
      <c r="A259" s="365" t="s">
        <v>675</v>
      </c>
      <c r="B259" s="458" t="s">
        <v>676</v>
      </c>
      <c r="C259" s="459"/>
      <c r="D259" s="459"/>
      <c r="E259" s="459"/>
      <c r="F259" s="459"/>
      <c r="G259" s="459"/>
      <c r="H259" s="460"/>
      <c r="I259" s="366" t="s">
        <v>153</v>
      </c>
      <c r="J259" s="438"/>
      <c r="K259" s="367"/>
      <c r="L259" s="367"/>
      <c r="M259" s="367"/>
      <c r="N259" s="368"/>
    </row>
    <row r="260" spans="1:14" s="54" customFormat="1" ht="24" customHeight="1" x14ac:dyDescent="0.2">
      <c r="A260" s="365" t="s">
        <v>677</v>
      </c>
      <c r="B260" s="489" t="s">
        <v>678</v>
      </c>
      <c r="C260" s="490"/>
      <c r="D260" s="490"/>
      <c r="E260" s="490"/>
      <c r="F260" s="490"/>
      <c r="G260" s="490"/>
      <c r="H260" s="491"/>
      <c r="I260" s="366" t="s">
        <v>153</v>
      </c>
      <c r="J260" s="438"/>
      <c r="K260" s="367"/>
      <c r="L260" s="367"/>
      <c r="M260" s="367"/>
      <c r="N260" s="368"/>
    </row>
    <row r="261" spans="1:14" s="54" customFormat="1" ht="12" x14ac:dyDescent="0.2">
      <c r="A261" s="365" t="s">
        <v>679</v>
      </c>
      <c r="B261" s="495" t="s">
        <v>670</v>
      </c>
      <c r="C261" s="496"/>
      <c r="D261" s="496"/>
      <c r="E261" s="496"/>
      <c r="F261" s="496"/>
      <c r="G261" s="496"/>
      <c r="H261" s="497"/>
      <c r="I261" s="366" t="s">
        <v>153</v>
      </c>
      <c r="J261" s="438"/>
      <c r="K261" s="367"/>
      <c r="L261" s="367"/>
      <c r="M261" s="367"/>
      <c r="N261" s="368"/>
    </row>
    <row r="262" spans="1:14" s="54" customFormat="1" ht="12" x14ac:dyDescent="0.2">
      <c r="A262" s="365" t="s">
        <v>680</v>
      </c>
      <c r="B262" s="495" t="s">
        <v>672</v>
      </c>
      <c r="C262" s="496"/>
      <c r="D262" s="496"/>
      <c r="E262" s="496"/>
      <c r="F262" s="496"/>
      <c r="G262" s="496"/>
      <c r="H262" s="497"/>
      <c r="I262" s="366" t="s">
        <v>153</v>
      </c>
      <c r="J262" s="438"/>
      <c r="K262" s="367"/>
      <c r="L262" s="367"/>
      <c r="M262" s="367"/>
      <c r="N262" s="368"/>
    </row>
    <row r="263" spans="1:14" s="54" customFormat="1" ht="12" x14ac:dyDescent="0.2">
      <c r="A263" s="365" t="s">
        <v>681</v>
      </c>
      <c r="B263" s="458" t="s">
        <v>682</v>
      </c>
      <c r="C263" s="459"/>
      <c r="D263" s="459"/>
      <c r="E263" s="459"/>
      <c r="F263" s="459"/>
      <c r="G263" s="459"/>
      <c r="H263" s="460"/>
      <c r="I263" s="366" t="s">
        <v>683</v>
      </c>
      <c r="J263" s="438"/>
      <c r="K263" s="367"/>
      <c r="L263" s="367"/>
      <c r="M263" s="367"/>
      <c r="N263" s="368"/>
    </row>
    <row r="264" spans="1:14" s="54" customFormat="1" ht="24" customHeight="1" x14ac:dyDescent="0.2">
      <c r="A264" s="365" t="s">
        <v>684</v>
      </c>
      <c r="B264" s="461" t="s">
        <v>685</v>
      </c>
      <c r="C264" s="462"/>
      <c r="D264" s="462"/>
      <c r="E264" s="462"/>
      <c r="F264" s="462"/>
      <c r="G264" s="462"/>
      <c r="H264" s="463"/>
      <c r="I264" s="366" t="s">
        <v>343</v>
      </c>
      <c r="J264" s="438"/>
      <c r="K264" s="367"/>
      <c r="L264" s="367"/>
      <c r="M264" s="367"/>
      <c r="N264" s="368"/>
    </row>
    <row r="265" spans="1:14" s="54" customFormat="1" ht="12" x14ac:dyDescent="0.2">
      <c r="A265" s="365" t="s">
        <v>686</v>
      </c>
      <c r="B265" s="534" t="s">
        <v>687</v>
      </c>
      <c r="C265" s="535"/>
      <c r="D265" s="535"/>
      <c r="E265" s="535"/>
      <c r="F265" s="535"/>
      <c r="G265" s="535"/>
      <c r="H265" s="536"/>
      <c r="I265" s="366" t="s">
        <v>527</v>
      </c>
      <c r="J265" s="438" t="s">
        <v>628</v>
      </c>
      <c r="K265" s="367" t="s">
        <v>628</v>
      </c>
      <c r="L265" s="367"/>
      <c r="M265" s="367" t="s">
        <v>628</v>
      </c>
      <c r="N265" s="366" t="s">
        <v>628</v>
      </c>
    </row>
    <row r="266" spans="1:14" s="54" customFormat="1" ht="12" x14ac:dyDescent="0.2">
      <c r="A266" s="365" t="s">
        <v>688</v>
      </c>
      <c r="B266" s="458" t="s">
        <v>689</v>
      </c>
      <c r="C266" s="459"/>
      <c r="D266" s="459"/>
      <c r="E266" s="459"/>
      <c r="F266" s="459"/>
      <c r="G266" s="459"/>
      <c r="H266" s="460"/>
      <c r="I266" s="366" t="s">
        <v>640</v>
      </c>
      <c r="J266" s="438"/>
      <c r="K266" s="367"/>
      <c r="L266" s="367"/>
      <c r="M266" s="367"/>
      <c r="N266" s="368"/>
    </row>
    <row r="267" spans="1:14" s="54" customFormat="1" ht="12" x14ac:dyDescent="0.2">
      <c r="A267" s="365" t="s">
        <v>690</v>
      </c>
      <c r="B267" s="458" t="s">
        <v>691</v>
      </c>
      <c r="C267" s="459"/>
      <c r="D267" s="459"/>
      <c r="E267" s="459"/>
      <c r="F267" s="459"/>
      <c r="G267" s="459"/>
      <c r="H267" s="460"/>
      <c r="I267" s="366" t="s">
        <v>633</v>
      </c>
      <c r="J267" s="438"/>
      <c r="K267" s="367"/>
      <c r="L267" s="367"/>
      <c r="M267" s="367"/>
      <c r="N267" s="368"/>
    </row>
    <row r="268" spans="1:14" s="54" customFormat="1" ht="36" customHeight="1" x14ac:dyDescent="0.2">
      <c r="A268" s="365" t="s">
        <v>692</v>
      </c>
      <c r="B268" s="461" t="s">
        <v>693</v>
      </c>
      <c r="C268" s="462"/>
      <c r="D268" s="462"/>
      <c r="E268" s="462"/>
      <c r="F268" s="462"/>
      <c r="G268" s="462"/>
      <c r="H268" s="463"/>
      <c r="I268" s="366" t="s">
        <v>343</v>
      </c>
      <c r="J268" s="438"/>
      <c r="K268" s="367"/>
      <c r="L268" s="367"/>
      <c r="M268" s="367"/>
      <c r="N268" s="368"/>
    </row>
    <row r="269" spans="1:14" s="54" customFormat="1" ht="24" customHeight="1" x14ac:dyDescent="0.2">
      <c r="A269" s="365" t="s">
        <v>694</v>
      </c>
      <c r="B269" s="461" t="s">
        <v>695</v>
      </c>
      <c r="C269" s="462"/>
      <c r="D269" s="462"/>
      <c r="E269" s="462"/>
      <c r="F269" s="462"/>
      <c r="G269" s="462"/>
      <c r="H269" s="463"/>
      <c r="I269" s="366" t="s">
        <v>343</v>
      </c>
      <c r="J269" s="438"/>
      <c r="K269" s="367"/>
      <c r="L269" s="367"/>
      <c r="M269" s="367"/>
      <c r="N269" s="368"/>
    </row>
    <row r="270" spans="1:14" s="54" customFormat="1" ht="12" x14ac:dyDescent="0.2">
      <c r="A270" s="365" t="s">
        <v>696</v>
      </c>
      <c r="B270" s="534" t="s">
        <v>697</v>
      </c>
      <c r="C270" s="535"/>
      <c r="D270" s="535"/>
      <c r="E270" s="535"/>
      <c r="F270" s="535"/>
      <c r="G270" s="535"/>
      <c r="H270" s="536"/>
      <c r="I270" s="366" t="s">
        <v>527</v>
      </c>
      <c r="J270" s="438" t="s">
        <v>628</v>
      </c>
      <c r="K270" s="367" t="s">
        <v>628</v>
      </c>
      <c r="L270" s="367"/>
      <c r="M270" s="367" t="s">
        <v>628</v>
      </c>
      <c r="N270" s="366" t="s">
        <v>628</v>
      </c>
    </row>
    <row r="271" spans="1:14" s="54" customFormat="1" ht="12" x14ac:dyDescent="0.2">
      <c r="A271" s="365" t="s">
        <v>698</v>
      </c>
      <c r="B271" s="458" t="s">
        <v>699</v>
      </c>
      <c r="C271" s="459"/>
      <c r="D271" s="459"/>
      <c r="E271" s="459"/>
      <c r="F271" s="459"/>
      <c r="G271" s="459"/>
      <c r="H271" s="460"/>
      <c r="I271" s="366" t="s">
        <v>153</v>
      </c>
      <c r="J271" s="438"/>
      <c r="K271" s="367"/>
      <c r="L271" s="367"/>
      <c r="M271" s="367"/>
      <c r="N271" s="368"/>
    </row>
    <row r="272" spans="1:14" s="54" customFormat="1" ht="36" customHeight="1" x14ac:dyDescent="0.2">
      <c r="A272" s="365" t="s">
        <v>700</v>
      </c>
      <c r="B272" s="489" t="s">
        <v>701</v>
      </c>
      <c r="C272" s="490"/>
      <c r="D272" s="490"/>
      <c r="E272" s="490"/>
      <c r="F272" s="490"/>
      <c r="G272" s="490"/>
      <c r="H272" s="491"/>
      <c r="I272" s="366" t="s">
        <v>153</v>
      </c>
      <c r="J272" s="438"/>
      <c r="K272" s="367"/>
      <c r="L272" s="367"/>
      <c r="M272" s="367"/>
      <c r="N272" s="368"/>
    </row>
    <row r="273" spans="1:14" s="54" customFormat="1" ht="36" customHeight="1" x14ac:dyDescent="0.2">
      <c r="A273" s="365" t="s">
        <v>702</v>
      </c>
      <c r="B273" s="489" t="s">
        <v>703</v>
      </c>
      <c r="C273" s="490"/>
      <c r="D273" s="490"/>
      <c r="E273" s="490"/>
      <c r="F273" s="490"/>
      <c r="G273" s="490"/>
      <c r="H273" s="491"/>
      <c r="I273" s="366" t="s">
        <v>153</v>
      </c>
      <c r="J273" s="438"/>
      <c r="K273" s="367"/>
      <c r="L273" s="367"/>
      <c r="M273" s="367"/>
      <c r="N273" s="368"/>
    </row>
    <row r="274" spans="1:14" s="54" customFormat="1" ht="24" customHeight="1" x14ac:dyDescent="0.2">
      <c r="A274" s="365" t="s">
        <v>704</v>
      </c>
      <c r="B274" s="489" t="s">
        <v>705</v>
      </c>
      <c r="C274" s="490"/>
      <c r="D274" s="490"/>
      <c r="E274" s="490"/>
      <c r="F274" s="490"/>
      <c r="G274" s="490"/>
      <c r="H274" s="491"/>
      <c r="I274" s="366" t="s">
        <v>153</v>
      </c>
      <c r="J274" s="438"/>
      <c r="K274" s="367"/>
      <c r="L274" s="367"/>
      <c r="M274" s="367"/>
      <c r="N274" s="368"/>
    </row>
    <row r="275" spans="1:14" s="54" customFormat="1" ht="12" x14ac:dyDescent="0.2">
      <c r="A275" s="365" t="s">
        <v>706</v>
      </c>
      <c r="B275" s="458" t="s">
        <v>707</v>
      </c>
      <c r="C275" s="459"/>
      <c r="D275" s="459"/>
      <c r="E275" s="459"/>
      <c r="F275" s="459"/>
      <c r="G275" s="459"/>
      <c r="H275" s="460"/>
      <c r="I275" s="366" t="s">
        <v>640</v>
      </c>
      <c r="J275" s="438"/>
      <c r="K275" s="367"/>
      <c r="L275" s="367"/>
      <c r="M275" s="367"/>
      <c r="N275" s="368"/>
    </row>
    <row r="276" spans="1:14" s="54" customFormat="1" ht="24" customHeight="1" x14ac:dyDescent="0.2">
      <c r="A276" s="365" t="s">
        <v>708</v>
      </c>
      <c r="B276" s="489" t="s">
        <v>709</v>
      </c>
      <c r="C276" s="490"/>
      <c r="D276" s="490"/>
      <c r="E276" s="490"/>
      <c r="F276" s="490"/>
      <c r="G276" s="490"/>
      <c r="H276" s="491"/>
      <c r="I276" s="366" t="s">
        <v>640</v>
      </c>
      <c r="J276" s="438"/>
      <c r="K276" s="367"/>
      <c r="L276" s="367"/>
      <c r="M276" s="367"/>
      <c r="N276" s="368"/>
    </row>
    <row r="277" spans="1:14" s="54" customFormat="1" ht="12" x14ac:dyDescent="0.2">
      <c r="A277" s="365" t="s">
        <v>710</v>
      </c>
      <c r="B277" s="480" t="s">
        <v>711</v>
      </c>
      <c r="C277" s="481"/>
      <c r="D277" s="481"/>
      <c r="E277" s="481"/>
      <c r="F277" s="481"/>
      <c r="G277" s="481"/>
      <c r="H277" s="482"/>
      <c r="I277" s="366" t="s">
        <v>640</v>
      </c>
      <c r="J277" s="438"/>
      <c r="K277" s="367"/>
      <c r="L277" s="367"/>
      <c r="M277" s="367"/>
      <c r="N277" s="368"/>
    </row>
    <row r="278" spans="1:14" s="54" customFormat="1" ht="24" customHeight="1" x14ac:dyDescent="0.2">
      <c r="A278" s="365" t="s">
        <v>712</v>
      </c>
      <c r="B278" s="461" t="s">
        <v>713</v>
      </c>
      <c r="C278" s="462"/>
      <c r="D278" s="462"/>
      <c r="E278" s="462"/>
      <c r="F278" s="462"/>
      <c r="G278" s="462"/>
      <c r="H278" s="463"/>
      <c r="I278" s="366" t="s">
        <v>343</v>
      </c>
      <c r="J278" s="438"/>
      <c r="K278" s="367"/>
      <c r="L278" s="367"/>
      <c r="M278" s="367"/>
      <c r="N278" s="368"/>
    </row>
    <row r="279" spans="1:14" s="54" customFormat="1" ht="12" x14ac:dyDescent="0.2">
      <c r="A279" s="365" t="s">
        <v>714</v>
      </c>
      <c r="B279" s="480" t="s">
        <v>360</v>
      </c>
      <c r="C279" s="481"/>
      <c r="D279" s="481"/>
      <c r="E279" s="481"/>
      <c r="F279" s="481"/>
      <c r="G279" s="481"/>
      <c r="H279" s="482"/>
      <c r="I279" s="366" t="s">
        <v>343</v>
      </c>
      <c r="J279" s="438"/>
      <c r="K279" s="367"/>
      <c r="L279" s="367"/>
      <c r="M279" s="367"/>
      <c r="N279" s="368"/>
    </row>
    <row r="280" spans="1:14" s="54" customFormat="1" ht="12" x14ac:dyDescent="0.2">
      <c r="A280" s="365" t="s">
        <v>715</v>
      </c>
      <c r="B280" s="480" t="s">
        <v>362</v>
      </c>
      <c r="C280" s="481"/>
      <c r="D280" s="481"/>
      <c r="E280" s="481"/>
      <c r="F280" s="481"/>
      <c r="G280" s="481"/>
      <c r="H280" s="482"/>
      <c r="I280" s="366" t="s">
        <v>343</v>
      </c>
      <c r="J280" s="438"/>
      <c r="K280" s="367"/>
      <c r="L280" s="367"/>
      <c r="M280" s="367"/>
      <c r="N280" s="368"/>
    </row>
    <row r="281" spans="1:14" s="54" customFormat="1" ht="12.75" thickBot="1" x14ac:dyDescent="0.25">
      <c r="A281" s="377" t="s">
        <v>716</v>
      </c>
      <c r="B281" s="537" t="s">
        <v>717</v>
      </c>
      <c r="C281" s="538"/>
      <c r="D281" s="538"/>
      <c r="E281" s="538"/>
      <c r="F281" s="538"/>
      <c r="G281" s="538"/>
      <c r="H281" s="539"/>
      <c r="I281" s="378" t="s">
        <v>718</v>
      </c>
      <c r="J281" s="439"/>
      <c r="K281" s="379"/>
      <c r="L281" s="379"/>
      <c r="M281" s="379"/>
      <c r="N281" s="380"/>
    </row>
    <row r="282" spans="1:14" ht="16.5" thickBot="1" x14ac:dyDescent="0.3">
      <c r="A282" s="528" t="s">
        <v>719</v>
      </c>
      <c r="B282" s="529"/>
      <c r="C282" s="529"/>
      <c r="D282" s="529"/>
      <c r="E282" s="529"/>
      <c r="F282" s="529"/>
      <c r="G282" s="529"/>
      <c r="H282" s="529"/>
      <c r="I282" s="529"/>
      <c r="J282" s="529"/>
      <c r="K282" s="529"/>
      <c r="L282" s="529"/>
      <c r="M282" s="529"/>
      <c r="N282" s="530"/>
    </row>
    <row r="283" spans="1:14" s="54" customFormat="1" ht="42.75" customHeight="1" x14ac:dyDescent="0.2">
      <c r="A283" s="465" t="s">
        <v>332</v>
      </c>
      <c r="B283" s="467" t="s">
        <v>333</v>
      </c>
      <c r="C283" s="468"/>
      <c r="D283" s="468"/>
      <c r="E283" s="468"/>
      <c r="F283" s="468"/>
      <c r="G283" s="468"/>
      <c r="H283" s="469"/>
      <c r="I283" s="473" t="s">
        <v>334</v>
      </c>
      <c r="J283" s="475" t="s">
        <v>335</v>
      </c>
      <c r="K283" s="476"/>
      <c r="L283" s="477" t="s">
        <v>336</v>
      </c>
      <c r="M283" s="478"/>
      <c r="N283" s="479" t="s">
        <v>337</v>
      </c>
    </row>
    <row r="284" spans="1:14" s="54" customFormat="1" ht="36" x14ac:dyDescent="0.2">
      <c r="A284" s="466"/>
      <c r="B284" s="470"/>
      <c r="C284" s="471"/>
      <c r="D284" s="471"/>
      <c r="E284" s="471"/>
      <c r="F284" s="471"/>
      <c r="G284" s="471"/>
      <c r="H284" s="472"/>
      <c r="I284" s="474"/>
      <c r="J284" s="426" t="s">
        <v>28</v>
      </c>
      <c r="K284" s="361" t="s">
        <v>29</v>
      </c>
      <c r="L284" s="362" t="s">
        <v>338</v>
      </c>
      <c r="M284" s="362" t="s">
        <v>339</v>
      </c>
      <c r="N284" s="474"/>
    </row>
    <row r="285" spans="1:14" s="358" customFormat="1" ht="12.75" thickBot="1" x14ac:dyDescent="0.25">
      <c r="A285" s="381">
        <v>1</v>
      </c>
      <c r="B285" s="543">
        <v>2</v>
      </c>
      <c r="C285" s="544"/>
      <c r="D285" s="544"/>
      <c r="E285" s="544"/>
      <c r="F285" s="544"/>
      <c r="G285" s="544"/>
      <c r="H285" s="545"/>
      <c r="I285" s="382">
        <v>3</v>
      </c>
      <c r="J285" s="440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546" t="s">
        <v>720</v>
      </c>
      <c r="B286" s="547"/>
      <c r="C286" s="547"/>
      <c r="D286" s="547"/>
      <c r="E286" s="547"/>
      <c r="F286" s="547"/>
      <c r="G286" s="547"/>
      <c r="H286" s="548"/>
      <c r="I286" s="374" t="s">
        <v>343</v>
      </c>
      <c r="J286" s="437"/>
      <c r="K286" s="375"/>
      <c r="L286" s="375"/>
      <c r="M286" s="375"/>
      <c r="N286" s="376"/>
    </row>
    <row r="287" spans="1:14" s="54" customFormat="1" ht="12" x14ac:dyDescent="0.2">
      <c r="A287" s="365" t="s">
        <v>341</v>
      </c>
      <c r="B287" s="534" t="s">
        <v>721</v>
      </c>
      <c r="C287" s="535"/>
      <c r="D287" s="535"/>
      <c r="E287" s="535"/>
      <c r="F287" s="535"/>
      <c r="G287" s="535"/>
      <c r="H287" s="536"/>
      <c r="I287" s="366" t="s">
        <v>343</v>
      </c>
      <c r="J287" s="438"/>
      <c r="K287" s="367"/>
      <c r="L287" s="367"/>
      <c r="M287" s="367"/>
      <c r="N287" s="368"/>
    </row>
    <row r="288" spans="1:14" s="54" customFormat="1" ht="12" x14ac:dyDescent="0.2">
      <c r="A288" s="365" t="s">
        <v>46</v>
      </c>
      <c r="B288" s="458" t="s">
        <v>722</v>
      </c>
      <c r="C288" s="459"/>
      <c r="D288" s="459"/>
      <c r="E288" s="459"/>
      <c r="F288" s="459"/>
      <c r="G288" s="459"/>
      <c r="H288" s="460"/>
      <c r="I288" s="366" t="s">
        <v>343</v>
      </c>
      <c r="J288" s="438"/>
      <c r="K288" s="367"/>
      <c r="L288" s="367"/>
      <c r="M288" s="367"/>
      <c r="N288" s="368"/>
    </row>
    <row r="289" spans="1:14" s="54" customFormat="1" ht="24" customHeight="1" x14ac:dyDescent="0.2">
      <c r="A289" s="365" t="s">
        <v>48</v>
      </c>
      <c r="B289" s="489" t="s">
        <v>723</v>
      </c>
      <c r="C289" s="490"/>
      <c r="D289" s="490"/>
      <c r="E289" s="490"/>
      <c r="F289" s="490"/>
      <c r="G289" s="490"/>
      <c r="H289" s="491"/>
      <c r="I289" s="366" t="s">
        <v>343</v>
      </c>
      <c r="J289" s="438"/>
      <c r="K289" s="367"/>
      <c r="L289" s="367"/>
      <c r="M289" s="367"/>
      <c r="N289" s="368"/>
    </row>
    <row r="290" spans="1:14" s="54" customFormat="1" ht="12" x14ac:dyDescent="0.2">
      <c r="A290" s="365" t="s">
        <v>50</v>
      </c>
      <c r="B290" s="495" t="s">
        <v>724</v>
      </c>
      <c r="C290" s="496"/>
      <c r="D290" s="496"/>
      <c r="E290" s="496"/>
      <c r="F290" s="496"/>
      <c r="G290" s="496"/>
      <c r="H290" s="497"/>
      <c r="I290" s="366" t="s">
        <v>343</v>
      </c>
      <c r="J290" s="438"/>
      <c r="K290" s="367"/>
      <c r="L290" s="367"/>
      <c r="M290" s="367"/>
      <c r="N290" s="368"/>
    </row>
    <row r="291" spans="1:14" s="54" customFormat="1" ht="24" customHeight="1" x14ac:dyDescent="0.2">
      <c r="A291" s="365" t="s">
        <v>725</v>
      </c>
      <c r="B291" s="540" t="s">
        <v>345</v>
      </c>
      <c r="C291" s="541"/>
      <c r="D291" s="541"/>
      <c r="E291" s="541"/>
      <c r="F291" s="541"/>
      <c r="G291" s="541"/>
      <c r="H291" s="542"/>
      <c r="I291" s="366" t="s">
        <v>343</v>
      </c>
      <c r="J291" s="438"/>
      <c r="K291" s="367"/>
      <c r="L291" s="367"/>
      <c r="M291" s="367"/>
      <c r="N291" s="368"/>
    </row>
    <row r="292" spans="1:14" s="54" customFormat="1" ht="24" customHeight="1" x14ac:dyDescent="0.2">
      <c r="A292" s="365" t="s">
        <v>726</v>
      </c>
      <c r="B292" s="540" t="s">
        <v>347</v>
      </c>
      <c r="C292" s="541"/>
      <c r="D292" s="541"/>
      <c r="E292" s="541"/>
      <c r="F292" s="541"/>
      <c r="G292" s="541"/>
      <c r="H292" s="542"/>
      <c r="I292" s="366" t="s">
        <v>343</v>
      </c>
      <c r="J292" s="438"/>
      <c r="K292" s="367"/>
      <c r="L292" s="367"/>
      <c r="M292" s="367"/>
      <c r="N292" s="368"/>
    </row>
    <row r="293" spans="1:14" s="54" customFormat="1" ht="24" customHeight="1" x14ac:dyDescent="0.2">
      <c r="A293" s="365" t="s">
        <v>727</v>
      </c>
      <c r="B293" s="540" t="s">
        <v>349</v>
      </c>
      <c r="C293" s="541"/>
      <c r="D293" s="541"/>
      <c r="E293" s="541"/>
      <c r="F293" s="541"/>
      <c r="G293" s="541"/>
      <c r="H293" s="542"/>
      <c r="I293" s="366" t="s">
        <v>343</v>
      </c>
      <c r="J293" s="438"/>
      <c r="K293" s="367"/>
      <c r="L293" s="367"/>
      <c r="M293" s="367"/>
      <c r="N293" s="368"/>
    </row>
    <row r="294" spans="1:14" s="54" customFormat="1" ht="12" x14ac:dyDescent="0.2">
      <c r="A294" s="365" t="s">
        <v>52</v>
      </c>
      <c r="B294" s="495" t="s">
        <v>728</v>
      </c>
      <c r="C294" s="496"/>
      <c r="D294" s="496"/>
      <c r="E294" s="496"/>
      <c r="F294" s="496"/>
      <c r="G294" s="496"/>
      <c r="H294" s="497"/>
      <c r="I294" s="366" t="s">
        <v>343</v>
      </c>
      <c r="J294" s="438"/>
      <c r="K294" s="367"/>
      <c r="L294" s="367"/>
      <c r="M294" s="367"/>
      <c r="N294" s="368"/>
    </row>
    <row r="295" spans="1:14" s="54" customFormat="1" ht="12" x14ac:dyDescent="0.2">
      <c r="A295" s="365" t="s">
        <v>54</v>
      </c>
      <c r="B295" s="495" t="s">
        <v>729</v>
      </c>
      <c r="C295" s="496"/>
      <c r="D295" s="496"/>
      <c r="E295" s="496"/>
      <c r="F295" s="496"/>
      <c r="G295" s="496"/>
      <c r="H295" s="497"/>
      <c r="I295" s="366" t="s">
        <v>343</v>
      </c>
      <c r="J295" s="438"/>
      <c r="K295" s="367"/>
      <c r="L295" s="367"/>
      <c r="M295" s="367"/>
      <c r="N295" s="368"/>
    </row>
    <row r="296" spans="1:14" s="54" customFormat="1" ht="12" x14ac:dyDescent="0.2">
      <c r="A296" s="365" t="s">
        <v>730</v>
      </c>
      <c r="B296" s="495" t="s">
        <v>731</v>
      </c>
      <c r="C296" s="496"/>
      <c r="D296" s="496"/>
      <c r="E296" s="496"/>
      <c r="F296" s="496"/>
      <c r="G296" s="496"/>
      <c r="H296" s="497"/>
      <c r="I296" s="366" t="s">
        <v>343</v>
      </c>
      <c r="J296" s="438"/>
      <c r="K296" s="367"/>
      <c r="L296" s="367"/>
      <c r="M296" s="367"/>
      <c r="N296" s="368"/>
    </row>
    <row r="297" spans="1:14" s="54" customFormat="1" ht="12" x14ac:dyDescent="0.2">
      <c r="A297" s="365" t="s">
        <v>732</v>
      </c>
      <c r="B297" s="495" t="s">
        <v>733</v>
      </c>
      <c r="C297" s="496"/>
      <c r="D297" s="496"/>
      <c r="E297" s="496"/>
      <c r="F297" s="496"/>
      <c r="G297" s="496"/>
      <c r="H297" s="497"/>
      <c r="I297" s="366" t="s">
        <v>343</v>
      </c>
      <c r="J297" s="438"/>
      <c r="K297" s="367"/>
      <c r="L297" s="367"/>
      <c r="M297" s="367"/>
      <c r="N297" s="368"/>
    </row>
    <row r="298" spans="1:14" s="54" customFormat="1" ht="24" customHeight="1" x14ac:dyDescent="0.2">
      <c r="A298" s="365" t="s">
        <v>734</v>
      </c>
      <c r="B298" s="540" t="s">
        <v>735</v>
      </c>
      <c r="C298" s="541"/>
      <c r="D298" s="541"/>
      <c r="E298" s="541"/>
      <c r="F298" s="541"/>
      <c r="G298" s="541"/>
      <c r="H298" s="542"/>
      <c r="I298" s="366" t="s">
        <v>343</v>
      </c>
      <c r="J298" s="438"/>
      <c r="K298" s="367"/>
      <c r="L298" s="367"/>
      <c r="M298" s="367"/>
      <c r="N298" s="368"/>
    </row>
    <row r="299" spans="1:14" s="54" customFormat="1" ht="12" x14ac:dyDescent="0.2">
      <c r="A299" s="365" t="s">
        <v>736</v>
      </c>
      <c r="B299" s="549" t="s">
        <v>737</v>
      </c>
      <c r="C299" s="550"/>
      <c r="D299" s="550"/>
      <c r="E299" s="550"/>
      <c r="F299" s="550"/>
      <c r="G299" s="550"/>
      <c r="H299" s="551"/>
      <c r="I299" s="366" t="s">
        <v>343</v>
      </c>
      <c r="J299" s="438"/>
      <c r="K299" s="367"/>
      <c r="L299" s="367"/>
      <c r="M299" s="367"/>
      <c r="N299" s="368"/>
    </row>
    <row r="300" spans="1:14" s="54" customFormat="1" ht="12" x14ac:dyDescent="0.2">
      <c r="A300" s="365" t="s">
        <v>738</v>
      </c>
      <c r="B300" s="492" t="s">
        <v>739</v>
      </c>
      <c r="C300" s="493"/>
      <c r="D300" s="493"/>
      <c r="E300" s="493"/>
      <c r="F300" s="493"/>
      <c r="G300" s="493"/>
      <c r="H300" s="494"/>
      <c r="I300" s="366" t="s">
        <v>343</v>
      </c>
      <c r="J300" s="438"/>
      <c r="K300" s="367"/>
      <c r="L300" s="367"/>
      <c r="M300" s="367"/>
      <c r="N300" s="368"/>
    </row>
    <row r="301" spans="1:14" s="54" customFormat="1" ht="12" x14ac:dyDescent="0.2">
      <c r="A301" s="365" t="s">
        <v>740</v>
      </c>
      <c r="B301" s="549" t="s">
        <v>737</v>
      </c>
      <c r="C301" s="550"/>
      <c r="D301" s="550"/>
      <c r="E301" s="550"/>
      <c r="F301" s="550"/>
      <c r="G301" s="550"/>
      <c r="H301" s="551"/>
      <c r="I301" s="366" t="s">
        <v>343</v>
      </c>
      <c r="J301" s="438"/>
      <c r="K301" s="367"/>
      <c r="L301" s="367"/>
      <c r="M301" s="367"/>
      <c r="N301" s="368"/>
    </row>
    <row r="302" spans="1:14" s="54" customFormat="1" ht="12" x14ac:dyDescent="0.2">
      <c r="A302" s="365" t="s">
        <v>741</v>
      </c>
      <c r="B302" s="495" t="s">
        <v>742</v>
      </c>
      <c r="C302" s="496"/>
      <c r="D302" s="496"/>
      <c r="E302" s="496"/>
      <c r="F302" s="496"/>
      <c r="G302" s="496"/>
      <c r="H302" s="497"/>
      <c r="I302" s="366" t="s">
        <v>343</v>
      </c>
      <c r="J302" s="438"/>
      <c r="K302" s="367"/>
      <c r="L302" s="367"/>
      <c r="M302" s="367"/>
      <c r="N302" s="368"/>
    </row>
    <row r="303" spans="1:14" s="54" customFormat="1" ht="12" x14ac:dyDescent="0.2">
      <c r="A303" s="365" t="s">
        <v>743</v>
      </c>
      <c r="B303" s="495" t="s">
        <v>555</v>
      </c>
      <c r="C303" s="496"/>
      <c r="D303" s="496"/>
      <c r="E303" s="496"/>
      <c r="F303" s="496"/>
      <c r="G303" s="496"/>
      <c r="H303" s="497"/>
      <c r="I303" s="366" t="s">
        <v>343</v>
      </c>
      <c r="J303" s="438"/>
      <c r="K303" s="367"/>
      <c r="L303" s="367"/>
      <c r="M303" s="367"/>
      <c r="N303" s="368"/>
    </row>
    <row r="304" spans="1:14" s="54" customFormat="1" ht="24" customHeight="1" x14ac:dyDescent="0.2">
      <c r="A304" s="365" t="s">
        <v>744</v>
      </c>
      <c r="B304" s="522" t="s">
        <v>745</v>
      </c>
      <c r="C304" s="523"/>
      <c r="D304" s="523"/>
      <c r="E304" s="523"/>
      <c r="F304" s="523"/>
      <c r="G304" s="523"/>
      <c r="H304" s="524"/>
      <c r="I304" s="366" t="s">
        <v>343</v>
      </c>
      <c r="J304" s="438"/>
      <c r="K304" s="367"/>
      <c r="L304" s="367"/>
      <c r="M304" s="367"/>
      <c r="N304" s="368"/>
    </row>
    <row r="305" spans="1:14" s="54" customFormat="1" ht="12.75" customHeight="1" x14ac:dyDescent="0.2">
      <c r="A305" s="365" t="s">
        <v>746</v>
      </c>
      <c r="B305" s="492" t="s">
        <v>360</v>
      </c>
      <c r="C305" s="493"/>
      <c r="D305" s="493"/>
      <c r="E305" s="493"/>
      <c r="F305" s="493"/>
      <c r="G305" s="493"/>
      <c r="H305" s="494"/>
      <c r="I305" s="366" t="s">
        <v>343</v>
      </c>
      <c r="J305" s="438"/>
      <c r="K305" s="367"/>
      <c r="L305" s="367"/>
      <c r="M305" s="367"/>
      <c r="N305" s="368"/>
    </row>
    <row r="306" spans="1:14" s="54" customFormat="1" ht="12.75" customHeight="1" x14ac:dyDescent="0.2">
      <c r="A306" s="365" t="s">
        <v>747</v>
      </c>
      <c r="B306" s="492" t="s">
        <v>362</v>
      </c>
      <c r="C306" s="493"/>
      <c r="D306" s="493"/>
      <c r="E306" s="493"/>
      <c r="F306" s="493"/>
      <c r="G306" s="493"/>
      <c r="H306" s="494"/>
      <c r="I306" s="366" t="s">
        <v>343</v>
      </c>
      <c r="J306" s="438"/>
      <c r="K306" s="367"/>
      <c r="L306" s="367"/>
      <c r="M306" s="367"/>
      <c r="N306" s="368"/>
    </row>
    <row r="307" spans="1:14" s="54" customFormat="1" ht="24" customHeight="1" x14ac:dyDescent="0.2">
      <c r="A307" s="365" t="s">
        <v>346</v>
      </c>
      <c r="B307" s="489" t="s">
        <v>748</v>
      </c>
      <c r="C307" s="490"/>
      <c r="D307" s="490"/>
      <c r="E307" s="490"/>
      <c r="F307" s="490"/>
      <c r="G307" s="490"/>
      <c r="H307" s="491"/>
      <c r="I307" s="366" t="s">
        <v>343</v>
      </c>
      <c r="J307" s="438"/>
      <c r="K307" s="367"/>
      <c r="L307" s="367"/>
      <c r="M307" s="367"/>
      <c r="N307" s="368"/>
    </row>
    <row r="308" spans="1:14" s="54" customFormat="1" ht="24" customHeight="1" x14ac:dyDescent="0.2">
      <c r="A308" s="365" t="s">
        <v>749</v>
      </c>
      <c r="B308" s="522" t="s">
        <v>345</v>
      </c>
      <c r="C308" s="523"/>
      <c r="D308" s="523"/>
      <c r="E308" s="523"/>
      <c r="F308" s="523"/>
      <c r="G308" s="523"/>
      <c r="H308" s="524"/>
      <c r="I308" s="366" t="s">
        <v>343</v>
      </c>
      <c r="J308" s="438"/>
      <c r="K308" s="367"/>
      <c r="L308" s="367"/>
      <c r="M308" s="367"/>
      <c r="N308" s="368"/>
    </row>
    <row r="309" spans="1:14" s="54" customFormat="1" ht="24" customHeight="1" x14ac:dyDescent="0.2">
      <c r="A309" s="365" t="s">
        <v>750</v>
      </c>
      <c r="B309" s="522" t="s">
        <v>347</v>
      </c>
      <c r="C309" s="523"/>
      <c r="D309" s="523"/>
      <c r="E309" s="523"/>
      <c r="F309" s="523"/>
      <c r="G309" s="523"/>
      <c r="H309" s="524"/>
      <c r="I309" s="366" t="s">
        <v>343</v>
      </c>
      <c r="J309" s="438"/>
      <c r="K309" s="367"/>
      <c r="L309" s="367"/>
      <c r="M309" s="367"/>
      <c r="N309" s="368"/>
    </row>
    <row r="310" spans="1:14" s="54" customFormat="1" ht="24" customHeight="1" x14ac:dyDescent="0.2">
      <c r="A310" s="365" t="s">
        <v>751</v>
      </c>
      <c r="B310" s="522" t="s">
        <v>349</v>
      </c>
      <c r="C310" s="523"/>
      <c r="D310" s="523"/>
      <c r="E310" s="523"/>
      <c r="F310" s="523"/>
      <c r="G310" s="523"/>
      <c r="H310" s="524"/>
      <c r="I310" s="366" t="s">
        <v>343</v>
      </c>
      <c r="J310" s="438"/>
      <c r="K310" s="367"/>
      <c r="L310" s="367"/>
      <c r="M310" s="367"/>
      <c r="N310" s="368"/>
    </row>
    <row r="311" spans="1:14" s="54" customFormat="1" ht="12" x14ac:dyDescent="0.2">
      <c r="A311" s="365" t="s">
        <v>348</v>
      </c>
      <c r="B311" s="480" t="s">
        <v>752</v>
      </c>
      <c r="C311" s="481"/>
      <c r="D311" s="481"/>
      <c r="E311" s="481"/>
      <c r="F311" s="481"/>
      <c r="G311" s="481"/>
      <c r="H311" s="482"/>
      <c r="I311" s="366" t="s">
        <v>343</v>
      </c>
      <c r="J311" s="438"/>
      <c r="K311" s="367"/>
      <c r="L311" s="367"/>
      <c r="M311" s="367"/>
      <c r="N311" s="368"/>
    </row>
    <row r="312" spans="1:14" s="54" customFormat="1" ht="12" x14ac:dyDescent="0.2">
      <c r="A312" s="365" t="s">
        <v>56</v>
      </c>
      <c r="B312" s="458" t="s">
        <v>753</v>
      </c>
      <c r="C312" s="459"/>
      <c r="D312" s="459"/>
      <c r="E312" s="459"/>
      <c r="F312" s="459"/>
      <c r="G312" s="459"/>
      <c r="H312" s="460"/>
      <c r="I312" s="366" t="s">
        <v>343</v>
      </c>
      <c r="J312" s="438"/>
      <c r="K312" s="367"/>
      <c r="L312" s="367"/>
      <c r="M312" s="367"/>
      <c r="N312" s="368"/>
    </row>
    <row r="313" spans="1:14" s="54" customFormat="1" ht="12" x14ac:dyDescent="0.2">
      <c r="A313" s="365" t="s">
        <v>58</v>
      </c>
      <c r="B313" s="480" t="s">
        <v>754</v>
      </c>
      <c r="C313" s="481"/>
      <c r="D313" s="481"/>
      <c r="E313" s="481"/>
      <c r="F313" s="481"/>
      <c r="G313" s="481"/>
      <c r="H313" s="482"/>
      <c r="I313" s="366" t="s">
        <v>343</v>
      </c>
      <c r="J313" s="438"/>
      <c r="K313" s="367"/>
      <c r="L313" s="367"/>
      <c r="M313" s="367"/>
      <c r="N313" s="368"/>
    </row>
    <row r="314" spans="1:14" s="54" customFormat="1" ht="12" x14ac:dyDescent="0.2">
      <c r="A314" s="365" t="s">
        <v>60</v>
      </c>
      <c r="B314" s="495" t="s">
        <v>755</v>
      </c>
      <c r="C314" s="496"/>
      <c r="D314" s="496"/>
      <c r="E314" s="496"/>
      <c r="F314" s="496"/>
      <c r="G314" s="496"/>
      <c r="H314" s="497"/>
      <c r="I314" s="366" t="s">
        <v>343</v>
      </c>
      <c r="J314" s="438"/>
      <c r="K314" s="367"/>
      <c r="L314" s="367"/>
      <c r="M314" s="367"/>
      <c r="N314" s="368"/>
    </row>
    <row r="315" spans="1:14" s="54" customFormat="1" ht="24" customHeight="1" x14ac:dyDescent="0.2">
      <c r="A315" s="365" t="s">
        <v>756</v>
      </c>
      <c r="B315" s="522" t="s">
        <v>345</v>
      </c>
      <c r="C315" s="523"/>
      <c r="D315" s="523"/>
      <c r="E315" s="523"/>
      <c r="F315" s="523"/>
      <c r="G315" s="523"/>
      <c r="H315" s="524"/>
      <c r="I315" s="366" t="s">
        <v>343</v>
      </c>
      <c r="J315" s="438"/>
      <c r="K315" s="367"/>
      <c r="L315" s="367"/>
      <c r="M315" s="367"/>
      <c r="N315" s="368"/>
    </row>
    <row r="316" spans="1:14" s="54" customFormat="1" ht="24" customHeight="1" x14ac:dyDescent="0.2">
      <c r="A316" s="365" t="s">
        <v>757</v>
      </c>
      <c r="B316" s="522" t="s">
        <v>347</v>
      </c>
      <c r="C316" s="523"/>
      <c r="D316" s="523"/>
      <c r="E316" s="523"/>
      <c r="F316" s="523"/>
      <c r="G316" s="523"/>
      <c r="H316" s="524"/>
      <c r="I316" s="366" t="s">
        <v>343</v>
      </c>
      <c r="J316" s="438"/>
      <c r="K316" s="367"/>
      <c r="L316" s="367"/>
      <c r="M316" s="367"/>
      <c r="N316" s="368"/>
    </row>
    <row r="317" spans="1:14" s="54" customFormat="1" ht="24" customHeight="1" x14ac:dyDescent="0.2">
      <c r="A317" s="365" t="s">
        <v>758</v>
      </c>
      <c r="B317" s="522" t="s">
        <v>349</v>
      </c>
      <c r="C317" s="523"/>
      <c r="D317" s="523"/>
      <c r="E317" s="523"/>
      <c r="F317" s="523"/>
      <c r="G317" s="523"/>
      <c r="H317" s="524"/>
      <c r="I317" s="366" t="s">
        <v>343</v>
      </c>
      <c r="J317" s="438"/>
      <c r="K317" s="367"/>
      <c r="L317" s="367"/>
      <c r="M317" s="367"/>
      <c r="N317" s="368"/>
    </row>
    <row r="318" spans="1:14" s="54" customFormat="1" ht="12" x14ac:dyDescent="0.2">
      <c r="A318" s="365" t="s">
        <v>759</v>
      </c>
      <c r="B318" s="495" t="s">
        <v>541</v>
      </c>
      <c r="C318" s="496"/>
      <c r="D318" s="496"/>
      <c r="E318" s="496"/>
      <c r="F318" s="496"/>
      <c r="G318" s="496"/>
      <c r="H318" s="497"/>
      <c r="I318" s="366" t="s">
        <v>343</v>
      </c>
      <c r="J318" s="438"/>
      <c r="K318" s="367"/>
      <c r="L318" s="367"/>
      <c r="M318" s="367"/>
      <c r="N318" s="368"/>
    </row>
    <row r="319" spans="1:14" s="54" customFormat="1" ht="12" x14ac:dyDescent="0.2">
      <c r="A319" s="365" t="s">
        <v>760</v>
      </c>
      <c r="B319" s="495" t="s">
        <v>544</v>
      </c>
      <c r="C319" s="496"/>
      <c r="D319" s="496"/>
      <c r="E319" s="496"/>
      <c r="F319" s="496"/>
      <c r="G319" s="496"/>
      <c r="H319" s="497"/>
      <c r="I319" s="366" t="s">
        <v>343</v>
      </c>
      <c r="J319" s="438"/>
      <c r="K319" s="367"/>
      <c r="L319" s="367"/>
      <c r="M319" s="367"/>
      <c r="N319" s="368"/>
    </row>
    <row r="320" spans="1:14" s="54" customFormat="1" ht="12" x14ac:dyDescent="0.2">
      <c r="A320" s="365" t="s">
        <v>761</v>
      </c>
      <c r="B320" s="495" t="s">
        <v>547</v>
      </c>
      <c r="C320" s="496"/>
      <c r="D320" s="496"/>
      <c r="E320" s="496"/>
      <c r="F320" s="496"/>
      <c r="G320" s="496"/>
      <c r="H320" s="497"/>
      <c r="I320" s="366" t="s">
        <v>343</v>
      </c>
      <c r="J320" s="438"/>
      <c r="K320" s="367"/>
      <c r="L320" s="367"/>
      <c r="M320" s="367"/>
      <c r="N320" s="368"/>
    </row>
    <row r="321" spans="1:14" s="54" customFormat="1" ht="12" x14ac:dyDescent="0.2">
      <c r="A321" s="365" t="s">
        <v>762</v>
      </c>
      <c r="B321" s="495" t="s">
        <v>553</v>
      </c>
      <c r="C321" s="496"/>
      <c r="D321" s="496"/>
      <c r="E321" s="496"/>
      <c r="F321" s="496"/>
      <c r="G321" s="496"/>
      <c r="H321" s="497"/>
      <c r="I321" s="366" t="s">
        <v>343</v>
      </c>
      <c r="J321" s="438"/>
      <c r="K321" s="367"/>
      <c r="L321" s="367"/>
      <c r="M321" s="367"/>
      <c r="N321" s="368"/>
    </row>
    <row r="322" spans="1:14" s="54" customFormat="1" ht="12" x14ac:dyDescent="0.2">
      <c r="A322" s="365" t="s">
        <v>763</v>
      </c>
      <c r="B322" s="495" t="s">
        <v>555</v>
      </c>
      <c r="C322" s="496"/>
      <c r="D322" s="496"/>
      <c r="E322" s="496"/>
      <c r="F322" s="496"/>
      <c r="G322" s="496"/>
      <c r="H322" s="497"/>
      <c r="I322" s="366" t="s">
        <v>343</v>
      </c>
      <c r="J322" s="438"/>
      <c r="K322" s="367"/>
      <c r="L322" s="367"/>
      <c r="M322" s="367"/>
      <c r="N322" s="368"/>
    </row>
    <row r="323" spans="1:14" s="54" customFormat="1" ht="24" customHeight="1" x14ac:dyDescent="0.2">
      <c r="A323" s="365" t="s">
        <v>764</v>
      </c>
      <c r="B323" s="522" t="s">
        <v>558</v>
      </c>
      <c r="C323" s="523"/>
      <c r="D323" s="523"/>
      <c r="E323" s="523"/>
      <c r="F323" s="523"/>
      <c r="G323" s="523"/>
      <c r="H323" s="524"/>
      <c r="I323" s="366" t="s">
        <v>343</v>
      </c>
      <c r="J323" s="438"/>
      <c r="K323" s="367"/>
      <c r="L323" s="367"/>
      <c r="M323" s="367"/>
      <c r="N323" s="368"/>
    </row>
    <row r="324" spans="1:14" s="54" customFormat="1" ht="12" x14ac:dyDescent="0.2">
      <c r="A324" s="365" t="s">
        <v>765</v>
      </c>
      <c r="B324" s="492" t="s">
        <v>360</v>
      </c>
      <c r="C324" s="493"/>
      <c r="D324" s="493"/>
      <c r="E324" s="493"/>
      <c r="F324" s="493"/>
      <c r="G324" s="493"/>
      <c r="H324" s="494"/>
      <c r="I324" s="366" t="s">
        <v>343</v>
      </c>
      <c r="J324" s="438"/>
      <c r="K324" s="367"/>
      <c r="L324" s="367"/>
      <c r="M324" s="367"/>
      <c r="N324" s="368"/>
    </row>
    <row r="325" spans="1:14" s="54" customFormat="1" ht="12" x14ac:dyDescent="0.2">
      <c r="A325" s="365" t="s">
        <v>766</v>
      </c>
      <c r="B325" s="492" t="s">
        <v>362</v>
      </c>
      <c r="C325" s="493"/>
      <c r="D325" s="493"/>
      <c r="E325" s="493"/>
      <c r="F325" s="493"/>
      <c r="G325" s="493"/>
      <c r="H325" s="494"/>
      <c r="I325" s="366" t="s">
        <v>343</v>
      </c>
      <c r="J325" s="438"/>
      <c r="K325" s="367"/>
      <c r="L325" s="367"/>
      <c r="M325" s="367"/>
      <c r="N325" s="368"/>
    </row>
    <row r="326" spans="1:14" s="54" customFormat="1" ht="12" x14ac:dyDescent="0.2">
      <c r="A326" s="365" t="s">
        <v>63</v>
      </c>
      <c r="B326" s="480" t="s">
        <v>767</v>
      </c>
      <c r="C326" s="481"/>
      <c r="D326" s="481"/>
      <c r="E326" s="481"/>
      <c r="F326" s="481"/>
      <c r="G326" s="481"/>
      <c r="H326" s="482"/>
      <c r="I326" s="366" t="s">
        <v>343</v>
      </c>
      <c r="J326" s="438"/>
      <c r="K326" s="367"/>
      <c r="L326" s="367"/>
      <c r="M326" s="367"/>
      <c r="N326" s="368"/>
    </row>
    <row r="327" spans="1:14" s="54" customFormat="1" ht="12" x14ac:dyDescent="0.2">
      <c r="A327" s="365" t="s">
        <v>77</v>
      </c>
      <c r="B327" s="480" t="s">
        <v>768</v>
      </c>
      <c r="C327" s="481"/>
      <c r="D327" s="481"/>
      <c r="E327" s="481"/>
      <c r="F327" s="481"/>
      <c r="G327" s="481"/>
      <c r="H327" s="482"/>
      <c r="I327" s="366" t="s">
        <v>343</v>
      </c>
      <c r="J327" s="438"/>
      <c r="K327" s="367"/>
      <c r="L327" s="367"/>
      <c r="M327" s="367"/>
      <c r="N327" s="368"/>
    </row>
    <row r="328" spans="1:14" s="54" customFormat="1" ht="12" x14ac:dyDescent="0.2">
      <c r="A328" s="365" t="s">
        <v>769</v>
      </c>
      <c r="B328" s="495" t="s">
        <v>755</v>
      </c>
      <c r="C328" s="496"/>
      <c r="D328" s="496"/>
      <c r="E328" s="496"/>
      <c r="F328" s="496"/>
      <c r="G328" s="496"/>
      <c r="H328" s="497"/>
      <c r="I328" s="366" t="s">
        <v>343</v>
      </c>
      <c r="J328" s="438"/>
      <c r="K328" s="367"/>
      <c r="L328" s="367"/>
      <c r="M328" s="367"/>
      <c r="N328" s="368"/>
    </row>
    <row r="329" spans="1:14" s="54" customFormat="1" ht="24" customHeight="1" x14ac:dyDescent="0.2">
      <c r="A329" s="365" t="s">
        <v>770</v>
      </c>
      <c r="B329" s="522" t="s">
        <v>345</v>
      </c>
      <c r="C329" s="523"/>
      <c r="D329" s="523"/>
      <c r="E329" s="523"/>
      <c r="F329" s="523"/>
      <c r="G329" s="523"/>
      <c r="H329" s="524"/>
      <c r="I329" s="366" t="s">
        <v>343</v>
      </c>
      <c r="J329" s="438"/>
      <c r="K329" s="367"/>
      <c r="L329" s="367"/>
      <c r="M329" s="367"/>
      <c r="N329" s="368"/>
    </row>
    <row r="330" spans="1:14" s="54" customFormat="1" ht="24" customHeight="1" x14ac:dyDescent="0.2">
      <c r="A330" s="365" t="s">
        <v>771</v>
      </c>
      <c r="B330" s="522" t="s">
        <v>347</v>
      </c>
      <c r="C330" s="523"/>
      <c r="D330" s="523"/>
      <c r="E330" s="523"/>
      <c r="F330" s="523"/>
      <c r="G330" s="523"/>
      <c r="H330" s="524"/>
      <c r="I330" s="366" t="s">
        <v>343</v>
      </c>
      <c r="J330" s="438"/>
      <c r="K330" s="367"/>
      <c r="L330" s="367"/>
      <c r="M330" s="367"/>
      <c r="N330" s="368"/>
    </row>
    <row r="331" spans="1:14" s="54" customFormat="1" ht="24" customHeight="1" x14ac:dyDescent="0.2">
      <c r="A331" s="365" t="s">
        <v>771</v>
      </c>
      <c r="B331" s="522" t="s">
        <v>349</v>
      </c>
      <c r="C331" s="523"/>
      <c r="D331" s="523"/>
      <c r="E331" s="523"/>
      <c r="F331" s="523"/>
      <c r="G331" s="523"/>
      <c r="H331" s="524"/>
      <c r="I331" s="366" t="s">
        <v>343</v>
      </c>
      <c r="J331" s="438"/>
      <c r="K331" s="367"/>
      <c r="L331" s="367"/>
      <c r="M331" s="367"/>
      <c r="N331" s="368"/>
    </row>
    <row r="332" spans="1:14" s="54" customFormat="1" ht="12" x14ac:dyDescent="0.2">
      <c r="A332" s="365" t="s">
        <v>772</v>
      </c>
      <c r="B332" s="495" t="s">
        <v>541</v>
      </c>
      <c r="C332" s="496"/>
      <c r="D332" s="496"/>
      <c r="E332" s="496"/>
      <c r="F332" s="496"/>
      <c r="G332" s="496"/>
      <c r="H332" s="497"/>
      <c r="I332" s="366" t="s">
        <v>343</v>
      </c>
      <c r="J332" s="438"/>
      <c r="K332" s="367"/>
      <c r="L332" s="367"/>
      <c r="M332" s="367"/>
      <c r="N332" s="368"/>
    </row>
    <row r="333" spans="1:14" s="54" customFormat="1" ht="12" x14ac:dyDescent="0.2">
      <c r="A333" s="365" t="s">
        <v>773</v>
      </c>
      <c r="B333" s="495" t="s">
        <v>544</v>
      </c>
      <c r="C333" s="496"/>
      <c r="D333" s="496"/>
      <c r="E333" s="496"/>
      <c r="F333" s="496"/>
      <c r="G333" s="496"/>
      <c r="H333" s="497"/>
      <c r="I333" s="366" t="s">
        <v>343</v>
      </c>
      <c r="J333" s="438"/>
      <c r="K333" s="367"/>
      <c r="L333" s="367"/>
      <c r="M333" s="367"/>
      <c r="N333" s="368"/>
    </row>
    <row r="334" spans="1:14" s="54" customFormat="1" ht="12" x14ac:dyDescent="0.2">
      <c r="A334" s="365" t="s">
        <v>774</v>
      </c>
      <c r="B334" s="495" t="s">
        <v>547</v>
      </c>
      <c r="C334" s="496"/>
      <c r="D334" s="496"/>
      <c r="E334" s="496"/>
      <c r="F334" s="496"/>
      <c r="G334" s="496"/>
      <c r="H334" s="497"/>
      <c r="I334" s="366" t="s">
        <v>343</v>
      </c>
      <c r="J334" s="438"/>
      <c r="K334" s="367"/>
      <c r="L334" s="367"/>
      <c r="M334" s="367"/>
      <c r="N334" s="368"/>
    </row>
    <row r="335" spans="1:14" s="54" customFormat="1" ht="12" x14ac:dyDescent="0.2">
      <c r="A335" s="365" t="s">
        <v>775</v>
      </c>
      <c r="B335" s="495" t="s">
        <v>553</v>
      </c>
      <c r="C335" s="496"/>
      <c r="D335" s="496"/>
      <c r="E335" s="496"/>
      <c r="F335" s="496"/>
      <c r="G335" s="496"/>
      <c r="H335" s="497"/>
      <c r="I335" s="366" t="s">
        <v>343</v>
      </c>
      <c r="J335" s="438"/>
      <c r="K335" s="367"/>
      <c r="L335" s="367"/>
      <c r="M335" s="367"/>
      <c r="N335" s="368"/>
    </row>
    <row r="336" spans="1:14" s="54" customFormat="1" ht="12" x14ac:dyDescent="0.2">
      <c r="A336" s="365" t="s">
        <v>776</v>
      </c>
      <c r="B336" s="495" t="s">
        <v>555</v>
      </c>
      <c r="C336" s="496"/>
      <c r="D336" s="496"/>
      <c r="E336" s="496"/>
      <c r="F336" s="496"/>
      <c r="G336" s="496"/>
      <c r="H336" s="497"/>
      <c r="I336" s="366" t="s">
        <v>343</v>
      </c>
      <c r="J336" s="438"/>
      <c r="K336" s="367"/>
      <c r="L336" s="367"/>
      <c r="M336" s="367"/>
      <c r="N336" s="368"/>
    </row>
    <row r="337" spans="1:14" s="54" customFormat="1" ht="24" customHeight="1" x14ac:dyDescent="0.2">
      <c r="A337" s="365" t="s">
        <v>777</v>
      </c>
      <c r="B337" s="522" t="s">
        <v>558</v>
      </c>
      <c r="C337" s="523"/>
      <c r="D337" s="523"/>
      <c r="E337" s="523"/>
      <c r="F337" s="523"/>
      <c r="G337" s="523"/>
      <c r="H337" s="524"/>
      <c r="I337" s="366" t="s">
        <v>343</v>
      </c>
      <c r="J337" s="438"/>
      <c r="K337" s="367"/>
      <c r="L337" s="367"/>
      <c r="M337" s="367"/>
      <c r="N337" s="368"/>
    </row>
    <row r="338" spans="1:14" s="54" customFormat="1" ht="12" x14ac:dyDescent="0.2">
      <c r="A338" s="365" t="s">
        <v>778</v>
      </c>
      <c r="B338" s="492" t="s">
        <v>360</v>
      </c>
      <c r="C338" s="493"/>
      <c r="D338" s="493"/>
      <c r="E338" s="493"/>
      <c r="F338" s="493"/>
      <c r="G338" s="493"/>
      <c r="H338" s="494"/>
      <c r="I338" s="366" t="s">
        <v>343</v>
      </c>
      <c r="J338" s="438"/>
      <c r="K338" s="367"/>
      <c r="L338" s="367"/>
      <c r="M338" s="367"/>
      <c r="N338" s="368"/>
    </row>
    <row r="339" spans="1:14" s="54" customFormat="1" ht="12" x14ac:dyDescent="0.2">
      <c r="A339" s="365" t="s">
        <v>779</v>
      </c>
      <c r="B339" s="492" t="s">
        <v>362</v>
      </c>
      <c r="C339" s="493"/>
      <c r="D339" s="493"/>
      <c r="E339" s="493"/>
      <c r="F339" s="493"/>
      <c r="G339" s="493"/>
      <c r="H339" s="494"/>
      <c r="I339" s="366" t="s">
        <v>343</v>
      </c>
      <c r="J339" s="438"/>
      <c r="K339" s="367"/>
      <c r="L339" s="367"/>
      <c r="M339" s="367"/>
      <c r="N339" s="368"/>
    </row>
    <row r="340" spans="1:14" s="54" customFormat="1" ht="12" x14ac:dyDescent="0.2">
      <c r="A340" s="365" t="s">
        <v>90</v>
      </c>
      <c r="B340" s="458" t="s">
        <v>780</v>
      </c>
      <c r="C340" s="459"/>
      <c r="D340" s="459"/>
      <c r="E340" s="459"/>
      <c r="F340" s="459"/>
      <c r="G340" s="459"/>
      <c r="H340" s="460"/>
      <c r="I340" s="366" t="s">
        <v>343</v>
      </c>
      <c r="J340" s="438"/>
      <c r="K340" s="367"/>
      <c r="L340" s="367"/>
      <c r="M340" s="367"/>
      <c r="N340" s="368"/>
    </row>
    <row r="341" spans="1:14" s="54" customFormat="1" ht="12" x14ac:dyDescent="0.2">
      <c r="A341" s="365" t="s">
        <v>91</v>
      </c>
      <c r="B341" s="458" t="s">
        <v>781</v>
      </c>
      <c r="C341" s="459"/>
      <c r="D341" s="459"/>
      <c r="E341" s="459"/>
      <c r="F341" s="459"/>
      <c r="G341" s="459"/>
      <c r="H341" s="460"/>
      <c r="I341" s="366" t="s">
        <v>343</v>
      </c>
      <c r="J341" s="438"/>
      <c r="K341" s="367"/>
      <c r="L341" s="367"/>
      <c r="M341" s="367"/>
      <c r="N341" s="368"/>
    </row>
    <row r="342" spans="1:14" s="54" customFormat="1" ht="12" x14ac:dyDescent="0.2">
      <c r="A342" s="365" t="s">
        <v>93</v>
      </c>
      <c r="B342" s="480" t="s">
        <v>782</v>
      </c>
      <c r="C342" s="481"/>
      <c r="D342" s="481"/>
      <c r="E342" s="481"/>
      <c r="F342" s="481"/>
      <c r="G342" s="481"/>
      <c r="H342" s="482"/>
      <c r="I342" s="366" t="s">
        <v>343</v>
      </c>
      <c r="J342" s="438"/>
      <c r="K342" s="367"/>
      <c r="L342" s="367"/>
      <c r="M342" s="367"/>
      <c r="N342" s="368"/>
    </row>
    <row r="343" spans="1:14" s="54" customFormat="1" ht="12" x14ac:dyDescent="0.2">
      <c r="A343" s="365" t="s">
        <v>99</v>
      </c>
      <c r="B343" s="480" t="s">
        <v>783</v>
      </c>
      <c r="C343" s="481"/>
      <c r="D343" s="481"/>
      <c r="E343" s="481"/>
      <c r="F343" s="481"/>
      <c r="G343" s="481"/>
      <c r="H343" s="482"/>
      <c r="I343" s="366" t="s">
        <v>343</v>
      </c>
      <c r="J343" s="438"/>
      <c r="K343" s="367"/>
      <c r="L343" s="367"/>
      <c r="M343" s="367"/>
      <c r="N343" s="368"/>
    </row>
    <row r="344" spans="1:14" s="54" customFormat="1" ht="12" x14ac:dyDescent="0.2">
      <c r="A344" s="365" t="s">
        <v>365</v>
      </c>
      <c r="B344" s="534" t="s">
        <v>784</v>
      </c>
      <c r="C344" s="535"/>
      <c r="D344" s="535"/>
      <c r="E344" s="535"/>
      <c r="F344" s="535"/>
      <c r="G344" s="535"/>
      <c r="H344" s="536"/>
      <c r="I344" s="366" t="s">
        <v>343</v>
      </c>
      <c r="J344" s="438"/>
      <c r="K344" s="367"/>
      <c r="L344" s="367"/>
      <c r="M344" s="367"/>
      <c r="N344" s="368"/>
    </row>
    <row r="345" spans="1:14" s="54" customFormat="1" ht="12" x14ac:dyDescent="0.2">
      <c r="A345" s="365" t="s">
        <v>367</v>
      </c>
      <c r="B345" s="458" t="s">
        <v>785</v>
      </c>
      <c r="C345" s="459"/>
      <c r="D345" s="459"/>
      <c r="E345" s="459"/>
      <c r="F345" s="459"/>
      <c r="G345" s="459"/>
      <c r="H345" s="460"/>
      <c r="I345" s="366" t="s">
        <v>343</v>
      </c>
      <c r="J345" s="438"/>
      <c r="K345" s="367"/>
      <c r="L345" s="367"/>
      <c r="M345" s="367"/>
      <c r="N345" s="368"/>
    </row>
    <row r="346" spans="1:14" s="54" customFormat="1" ht="12" x14ac:dyDescent="0.2">
      <c r="A346" s="365" t="s">
        <v>371</v>
      </c>
      <c r="B346" s="458" t="s">
        <v>786</v>
      </c>
      <c r="C346" s="459"/>
      <c r="D346" s="459"/>
      <c r="E346" s="459"/>
      <c r="F346" s="459"/>
      <c r="G346" s="459"/>
      <c r="H346" s="460"/>
      <c r="I346" s="366" t="s">
        <v>343</v>
      </c>
      <c r="J346" s="438"/>
      <c r="K346" s="367"/>
      <c r="L346" s="367"/>
      <c r="M346" s="367"/>
      <c r="N346" s="368"/>
    </row>
    <row r="347" spans="1:14" s="54" customFormat="1" ht="12" x14ac:dyDescent="0.2">
      <c r="A347" s="365" t="s">
        <v>372</v>
      </c>
      <c r="B347" s="458" t="s">
        <v>787</v>
      </c>
      <c r="C347" s="459"/>
      <c r="D347" s="459"/>
      <c r="E347" s="459"/>
      <c r="F347" s="459"/>
      <c r="G347" s="459"/>
      <c r="H347" s="460"/>
      <c r="I347" s="366" t="s">
        <v>343</v>
      </c>
      <c r="J347" s="438"/>
      <c r="K347" s="367"/>
      <c r="L347" s="367"/>
      <c r="M347" s="367"/>
      <c r="N347" s="368"/>
    </row>
    <row r="348" spans="1:14" s="54" customFormat="1" ht="12" x14ac:dyDescent="0.2">
      <c r="A348" s="365" t="s">
        <v>373</v>
      </c>
      <c r="B348" s="458" t="s">
        <v>788</v>
      </c>
      <c r="C348" s="459"/>
      <c r="D348" s="459"/>
      <c r="E348" s="459"/>
      <c r="F348" s="459"/>
      <c r="G348" s="459"/>
      <c r="H348" s="460"/>
      <c r="I348" s="366" t="s">
        <v>343</v>
      </c>
      <c r="J348" s="438"/>
      <c r="K348" s="367"/>
      <c r="L348" s="367"/>
      <c r="M348" s="367"/>
      <c r="N348" s="368"/>
    </row>
    <row r="349" spans="1:14" s="54" customFormat="1" ht="12" x14ac:dyDescent="0.2">
      <c r="A349" s="365" t="s">
        <v>374</v>
      </c>
      <c r="B349" s="458" t="s">
        <v>789</v>
      </c>
      <c r="C349" s="459"/>
      <c r="D349" s="459"/>
      <c r="E349" s="459"/>
      <c r="F349" s="459"/>
      <c r="G349" s="459"/>
      <c r="H349" s="460"/>
      <c r="I349" s="366" t="s">
        <v>343</v>
      </c>
      <c r="J349" s="438"/>
      <c r="K349" s="367"/>
      <c r="L349" s="367"/>
      <c r="M349" s="367"/>
      <c r="N349" s="368"/>
    </row>
    <row r="350" spans="1:14" s="54" customFormat="1" ht="12" x14ac:dyDescent="0.2">
      <c r="A350" s="365" t="s">
        <v>414</v>
      </c>
      <c r="B350" s="480" t="s">
        <v>790</v>
      </c>
      <c r="C350" s="481"/>
      <c r="D350" s="481"/>
      <c r="E350" s="481"/>
      <c r="F350" s="481"/>
      <c r="G350" s="481"/>
      <c r="H350" s="482"/>
      <c r="I350" s="366" t="s">
        <v>343</v>
      </c>
      <c r="J350" s="438"/>
      <c r="K350" s="367"/>
      <c r="L350" s="367"/>
      <c r="M350" s="367"/>
      <c r="N350" s="368"/>
    </row>
    <row r="351" spans="1:14" s="54" customFormat="1" ht="24" customHeight="1" x14ac:dyDescent="0.2">
      <c r="A351" s="365" t="s">
        <v>791</v>
      </c>
      <c r="B351" s="522" t="s">
        <v>792</v>
      </c>
      <c r="C351" s="523"/>
      <c r="D351" s="523"/>
      <c r="E351" s="523"/>
      <c r="F351" s="523"/>
      <c r="G351" s="523"/>
      <c r="H351" s="524"/>
      <c r="I351" s="366" t="s">
        <v>343</v>
      </c>
      <c r="J351" s="438"/>
      <c r="K351" s="367"/>
      <c r="L351" s="367"/>
      <c r="M351" s="367"/>
      <c r="N351" s="368"/>
    </row>
    <row r="352" spans="1:14" s="54" customFormat="1" ht="12" x14ac:dyDescent="0.2">
      <c r="A352" s="365" t="s">
        <v>416</v>
      </c>
      <c r="B352" s="480" t="s">
        <v>793</v>
      </c>
      <c r="C352" s="481"/>
      <c r="D352" s="481"/>
      <c r="E352" s="481"/>
      <c r="F352" s="481"/>
      <c r="G352" s="481"/>
      <c r="H352" s="482"/>
      <c r="I352" s="366" t="s">
        <v>343</v>
      </c>
      <c r="J352" s="438"/>
      <c r="K352" s="367"/>
      <c r="L352" s="367"/>
      <c r="M352" s="367"/>
      <c r="N352" s="368"/>
    </row>
    <row r="353" spans="1:14" s="54" customFormat="1" ht="24" customHeight="1" x14ac:dyDescent="0.2">
      <c r="A353" s="365" t="s">
        <v>794</v>
      </c>
      <c r="B353" s="522" t="s">
        <v>795</v>
      </c>
      <c r="C353" s="523"/>
      <c r="D353" s="523"/>
      <c r="E353" s="523"/>
      <c r="F353" s="523"/>
      <c r="G353" s="523"/>
      <c r="H353" s="524"/>
      <c r="I353" s="366" t="s">
        <v>343</v>
      </c>
      <c r="J353" s="438"/>
      <c r="K353" s="367"/>
      <c r="L353" s="367"/>
      <c r="M353" s="367"/>
      <c r="N353" s="368"/>
    </row>
    <row r="354" spans="1:14" s="54" customFormat="1" ht="12" x14ac:dyDescent="0.2">
      <c r="A354" s="365" t="s">
        <v>375</v>
      </c>
      <c r="B354" s="458" t="s">
        <v>796</v>
      </c>
      <c r="C354" s="459"/>
      <c r="D354" s="459"/>
      <c r="E354" s="459"/>
      <c r="F354" s="459"/>
      <c r="G354" s="459"/>
      <c r="H354" s="460"/>
      <c r="I354" s="366" t="s">
        <v>343</v>
      </c>
      <c r="J354" s="438"/>
      <c r="K354" s="367"/>
      <c r="L354" s="367"/>
      <c r="M354" s="367"/>
      <c r="N354" s="368"/>
    </row>
    <row r="355" spans="1:14" s="54" customFormat="1" ht="12.75" thickBot="1" x14ac:dyDescent="0.25">
      <c r="A355" s="369" t="s">
        <v>376</v>
      </c>
      <c r="B355" s="483" t="s">
        <v>797</v>
      </c>
      <c r="C355" s="484"/>
      <c r="D355" s="484"/>
      <c r="E355" s="484"/>
      <c r="F355" s="484"/>
      <c r="G355" s="484"/>
      <c r="H355" s="485"/>
      <c r="I355" s="370" t="s">
        <v>343</v>
      </c>
      <c r="J355" s="441"/>
      <c r="K355" s="371"/>
      <c r="L355" s="371"/>
      <c r="M355" s="371"/>
      <c r="N355" s="372"/>
    </row>
    <row r="356" spans="1:14" s="54" customFormat="1" ht="12" x14ac:dyDescent="0.2">
      <c r="A356" s="373" t="s">
        <v>434</v>
      </c>
      <c r="B356" s="531" t="s">
        <v>427</v>
      </c>
      <c r="C356" s="532"/>
      <c r="D356" s="532"/>
      <c r="E356" s="532"/>
      <c r="F356" s="532"/>
      <c r="G356" s="532"/>
      <c r="H356" s="533"/>
      <c r="I356" s="374" t="s">
        <v>527</v>
      </c>
      <c r="J356" s="437"/>
      <c r="K356" s="375"/>
      <c r="L356" s="375"/>
      <c r="M356" s="375"/>
      <c r="N356" s="376"/>
    </row>
    <row r="357" spans="1:14" s="54" customFormat="1" ht="36" customHeight="1" x14ac:dyDescent="0.2">
      <c r="A357" s="365" t="s">
        <v>436</v>
      </c>
      <c r="B357" s="461" t="s">
        <v>798</v>
      </c>
      <c r="C357" s="462"/>
      <c r="D357" s="462"/>
      <c r="E357" s="462"/>
      <c r="F357" s="462"/>
      <c r="G357" s="462"/>
      <c r="H357" s="463"/>
      <c r="I357" s="366" t="s">
        <v>343</v>
      </c>
      <c r="J357" s="438"/>
      <c r="K357" s="367"/>
      <c r="L357" s="367"/>
      <c r="M357" s="367"/>
      <c r="N357" s="368"/>
    </row>
    <row r="358" spans="1:14" s="54" customFormat="1" ht="12" x14ac:dyDescent="0.2">
      <c r="A358" s="365" t="s">
        <v>437</v>
      </c>
      <c r="B358" s="480" t="s">
        <v>799</v>
      </c>
      <c r="C358" s="481"/>
      <c r="D358" s="481"/>
      <c r="E358" s="481"/>
      <c r="F358" s="481"/>
      <c r="G358" s="481"/>
      <c r="H358" s="482"/>
      <c r="I358" s="366" t="s">
        <v>343</v>
      </c>
      <c r="J358" s="438"/>
      <c r="K358" s="367"/>
      <c r="L358" s="367"/>
      <c r="M358" s="367"/>
      <c r="N358" s="368"/>
    </row>
    <row r="359" spans="1:14" s="54" customFormat="1" ht="24" customHeight="1" x14ac:dyDescent="0.2">
      <c r="A359" s="365" t="s">
        <v>438</v>
      </c>
      <c r="B359" s="489" t="s">
        <v>800</v>
      </c>
      <c r="C359" s="490"/>
      <c r="D359" s="490"/>
      <c r="E359" s="490"/>
      <c r="F359" s="490"/>
      <c r="G359" s="490"/>
      <c r="H359" s="491"/>
      <c r="I359" s="366" t="s">
        <v>343</v>
      </c>
      <c r="J359" s="438"/>
      <c r="K359" s="367"/>
      <c r="L359" s="367"/>
      <c r="M359" s="367"/>
      <c r="N359" s="368"/>
    </row>
    <row r="360" spans="1:14" s="54" customFormat="1" ht="12" x14ac:dyDescent="0.2">
      <c r="A360" s="365" t="s">
        <v>439</v>
      </c>
      <c r="B360" s="480" t="s">
        <v>801</v>
      </c>
      <c r="C360" s="481"/>
      <c r="D360" s="481"/>
      <c r="E360" s="481"/>
      <c r="F360" s="481"/>
      <c r="G360" s="481"/>
      <c r="H360" s="482"/>
      <c r="I360" s="366" t="s">
        <v>343</v>
      </c>
      <c r="J360" s="438"/>
      <c r="K360" s="367"/>
      <c r="L360" s="367"/>
      <c r="M360" s="367"/>
      <c r="N360" s="368"/>
    </row>
    <row r="361" spans="1:14" s="54" customFormat="1" ht="24" customHeight="1" x14ac:dyDescent="0.2">
      <c r="A361" s="365" t="s">
        <v>440</v>
      </c>
      <c r="B361" s="461" t="s">
        <v>802</v>
      </c>
      <c r="C361" s="462"/>
      <c r="D361" s="462"/>
      <c r="E361" s="462"/>
      <c r="F361" s="462"/>
      <c r="G361" s="462"/>
      <c r="H361" s="463"/>
      <c r="I361" s="366" t="s">
        <v>527</v>
      </c>
      <c r="J361" s="438"/>
      <c r="K361" s="367"/>
      <c r="L361" s="367"/>
      <c r="M361" s="367"/>
      <c r="N361" s="368"/>
    </row>
    <row r="362" spans="1:14" s="54" customFormat="1" ht="12" x14ac:dyDescent="0.2">
      <c r="A362" s="365" t="s">
        <v>803</v>
      </c>
      <c r="B362" s="480" t="s">
        <v>804</v>
      </c>
      <c r="C362" s="481"/>
      <c r="D362" s="481"/>
      <c r="E362" s="481"/>
      <c r="F362" s="481"/>
      <c r="G362" s="481"/>
      <c r="H362" s="482"/>
      <c r="I362" s="366" t="s">
        <v>343</v>
      </c>
      <c r="J362" s="438"/>
      <c r="K362" s="367"/>
      <c r="L362" s="367"/>
      <c r="M362" s="367"/>
      <c r="N362" s="368"/>
    </row>
    <row r="363" spans="1:14" s="54" customFormat="1" ht="12" x14ac:dyDescent="0.2">
      <c r="A363" s="365" t="s">
        <v>805</v>
      </c>
      <c r="B363" s="480" t="s">
        <v>806</v>
      </c>
      <c r="C363" s="481"/>
      <c r="D363" s="481"/>
      <c r="E363" s="481"/>
      <c r="F363" s="481"/>
      <c r="G363" s="481"/>
      <c r="H363" s="482"/>
      <c r="I363" s="366" t="s">
        <v>343</v>
      </c>
      <c r="J363" s="438"/>
      <c r="K363" s="367"/>
      <c r="L363" s="367"/>
      <c r="M363" s="367"/>
      <c r="N363" s="368"/>
    </row>
    <row r="364" spans="1:14" s="54" customFormat="1" ht="12.75" thickBot="1" x14ac:dyDescent="0.25">
      <c r="A364" s="369" t="s">
        <v>807</v>
      </c>
      <c r="B364" s="504" t="s">
        <v>808</v>
      </c>
      <c r="C364" s="505"/>
      <c r="D364" s="505"/>
      <c r="E364" s="505"/>
      <c r="F364" s="505"/>
      <c r="G364" s="505"/>
      <c r="H364" s="506"/>
      <c r="I364" s="370" t="s">
        <v>343</v>
      </c>
      <c r="J364" s="441"/>
      <c r="K364" s="371"/>
      <c r="L364" s="371"/>
      <c r="M364" s="371"/>
      <c r="N364" s="372"/>
    </row>
    <row r="365" spans="1:14" s="54" customFormat="1" ht="12" x14ac:dyDescent="0.2">
      <c r="A365" s="365" t="s">
        <v>809</v>
      </c>
      <c r="B365" s="534" t="s">
        <v>810</v>
      </c>
      <c r="C365" s="535"/>
      <c r="D365" s="535"/>
      <c r="E365" s="535"/>
      <c r="F365" s="535"/>
      <c r="G365" s="535"/>
      <c r="H365" s="536"/>
      <c r="I365" s="366" t="s">
        <v>343</v>
      </c>
      <c r="J365" s="438"/>
      <c r="K365" s="367"/>
      <c r="L365" s="367"/>
      <c r="M365" s="367"/>
      <c r="N365" s="368"/>
    </row>
    <row r="366" spans="1:14" s="54" customFormat="1" ht="12" x14ac:dyDescent="0.2">
      <c r="A366" s="365" t="s">
        <v>233</v>
      </c>
      <c r="B366" s="458" t="s">
        <v>811</v>
      </c>
      <c r="C366" s="459"/>
      <c r="D366" s="459"/>
      <c r="E366" s="459"/>
      <c r="F366" s="459"/>
      <c r="G366" s="459"/>
      <c r="H366" s="460"/>
      <c r="I366" s="366" t="s">
        <v>343</v>
      </c>
      <c r="J366" s="438"/>
      <c r="K366" s="367"/>
      <c r="L366" s="367"/>
      <c r="M366" s="367"/>
      <c r="N366" s="368"/>
    </row>
    <row r="367" spans="1:14" s="54" customFormat="1" ht="12" x14ac:dyDescent="0.2">
      <c r="A367" s="365" t="s">
        <v>234</v>
      </c>
      <c r="B367" s="458" t="s">
        <v>812</v>
      </c>
      <c r="C367" s="459"/>
      <c r="D367" s="459"/>
      <c r="E367" s="459"/>
      <c r="F367" s="459"/>
      <c r="G367" s="459"/>
      <c r="H367" s="460"/>
      <c r="I367" s="366" t="s">
        <v>343</v>
      </c>
      <c r="J367" s="438"/>
      <c r="K367" s="367"/>
      <c r="L367" s="367"/>
      <c r="M367" s="367"/>
      <c r="N367" s="368"/>
    </row>
    <row r="368" spans="1:14" s="54" customFormat="1" ht="12" x14ac:dyDescent="0.2">
      <c r="A368" s="365" t="s">
        <v>235</v>
      </c>
      <c r="B368" s="458" t="s">
        <v>501</v>
      </c>
      <c r="C368" s="459"/>
      <c r="D368" s="459"/>
      <c r="E368" s="459"/>
      <c r="F368" s="459"/>
      <c r="G368" s="459"/>
      <c r="H368" s="460"/>
      <c r="I368" s="366" t="s">
        <v>343</v>
      </c>
      <c r="J368" s="438"/>
      <c r="K368" s="367"/>
      <c r="L368" s="367"/>
      <c r="M368" s="367"/>
      <c r="N368" s="368"/>
    </row>
    <row r="369" spans="1:14" s="54" customFormat="1" ht="12.75" thickBot="1" x14ac:dyDescent="0.25">
      <c r="A369" s="369" t="s">
        <v>236</v>
      </c>
      <c r="B369" s="483" t="s">
        <v>813</v>
      </c>
      <c r="C369" s="484"/>
      <c r="D369" s="484"/>
      <c r="E369" s="484"/>
      <c r="F369" s="484"/>
      <c r="G369" s="484"/>
      <c r="H369" s="485"/>
      <c r="I369" s="370" t="s">
        <v>343</v>
      </c>
      <c r="J369" s="441"/>
      <c r="K369" s="371"/>
      <c r="L369" s="371"/>
      <c r="M369" s="371"/>
      <c r="N369" s="372"/>
    </row>
    <row r="370" spans="1:14" s="54" customFormat="1" ht="12" x14ac:dyDescent="0.2">
      <c r="A370" s="373" t="s">
        <v>814</v>
      </c>
      <c r="B370" s="531" t="s">
        <v>427</v>
      </c>
      <c r="C370" s="532"/>
      <c r="D370" s="532"/>
      <c r="E370" s="532"/>
      <c r="F370" s="532"/>
      <c r="G370" s="532"/>
      <c r="H370" s="533"/>
      <c r="I370" s="374" t="s">
        <v>527</v>
      </c>
      <c r="J370" s="437"/>
      <c r="K370" s="375"/>
      <c r="L370" s="375"/>
      <c r="M370" s="375"/>
      <c r="N370" s="376"/>
    </row>
    <row r="371" spans="1:14" s="54" customFormat="1" ht="24" customHeight="1" x14ac:dyDescent="0.2">
      <c r="A371" s="365" t="s">
        <v>238</v>
      </c>
      <c r="B371" s="461" t="s">
        <v>815</v>
      </c>
      <c r="C371" s="462"/>
      <c r="D371" s="462"/>
      <c r="E371" s="462"/>
      <c r="F371" s="462"/>
      <c r="G371" s="462"/>
      <c r="H371" s="463"/>
      <c r="I371" s="366" t="s">
        <v>343</v>
      </c>
      <c r="J371" s="438"/>
      <c r="K371" s="367"/>
      <c r="L371" s="367"/>
      <c r="M371" s="367"/>
      <c r="N371" s="368"/>
    </row>
    <row r="372" spans="1:14" s="54" customFormat="1" ht="12" x14ac:dyDescent="0.2">
      <c r="A372" s="365" t="s">
        <v>239</v>
      </c>
      <c r="B372" s="458" t="s">
        <v>816</v>
      </c>
      <c r="C372" s="459"/>
      <c r="D372" s="459"/>
      <c r="E372" s="459"/>
      <c r="F372" s="459"/>
      <c r="G372" s="459"/>
      <c r="H372" s="460"/>
      <c r="I372" s="366" t="s">
        <v>343</v>
      </c>
      <c r="J372" s="438"/>
      <c r="K372" s="367"/>
      <c r="L372" s="367"/>
      <c r="M372" s="367"/>
      <c r="N372" s="368"/>
    </row>
    <row r="373" spans="1:14" s="54" customFormat="1" ht="12" x14ac:dyDescent="0.2">
      <c r="A373" s="365" t="s">
        <v>817</v>
      </c>
      <c r="B373" s="480" t="s">
        <v>818</v>
      </c>
      <c r="C373" s="481"/>
      <c r="D373" s="481"/>
      <c r="E373" s="481"/>
      <c r="F373" s="481"/>
      <c r="G373" s="481"/>
      <c r="H373" s="482"/>
      <c r="I373" s="366" t="s">
        <v>343</v>
      </c>
      <c r="J373" s="438"/>
      <c r="K373" s="367"/>
      <c r="L373" s="367"/>
      <c r="M373" s="367"/>
      <c r="N373" s="368"/>
    </row>
    <row r="374" spans="1:14" s="54" customFormat="1" ht="12" x14ac:dyDescent="0.2">
      <c r="A374" s="365" t="s">
        <v>240</v>
      </c>
      <c r="B374" s="458" t="s">
        <v>819</v>
      </c>
      <c r="C374" s="459"/>
      <c r="D374" s="459"/>
      <c r="E374" s="459"/>
      <c r="F374" s="459"/>
      <c r="G374" s="459"/>
      <c r="H374" s="460"/>
      <c r="I374" s="366" t="s">
        <v>343</v>
      </c>
      <c r="J374" s="438"/>
      <c r="K374" s="367"/>
      <c r="L374" s="367"/>
      <c r="M374" s="367"/>
      <c r="N374" s="368"/>
    </row>
    <row r="375" spans="1:14" s="54" customFormat="1" ht="12" x14ac:dyDescent="0.2">
      <c r="A375" s="365" t="s">
        <v>820</v>
      </c>
      <c r="B375" s="480" t="s">
        <v>821</v>
      </c>
      <c r="C375" s="481"/>
      <c r="D375" s="481"/>
      <c r="E375" s="481"/>
      <c r="F375" s="481"/>
      <c r="G375" s="481"/>
      <c r="H375" s="482"/>
      <c r="I375" s="366" t="s">
        <v>343</v>
      </c>
      <c r="J375" s="438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241</v>
      </c>
      <c r="B376" s="552" t="s">
        <v>822</v>
      </c>
      <c r="C376" s="553"/>
      <c r="D376" s="553"/>
      <c r="E376" s="553"/>
      <c r="F376" s="553"/>
      <c r="G376" s="553"/>
      <c r="H376" s="554"/>
      <c r="I376" s="378" t="s">
        <v>527</v>
      </c>
      <c r="J376" s="439"/>
      <c r="K376" s="379"/>
      <c r="L376" s="379"/>
      <c r="M376" s="379"/>
      <c r="N376" s="380"/>
    </row>
    <row r="377" spans="1:14" ht="16.5" thickBot="1" x14ac:dyDescent="0.3">
      <c r="A377" s="528" t="s">
        <v>823</v>
      </c>
      <c r="B377" s="529"/>
      <c r="C377" s="529"/>
      <c r="D377" s="529"/>
      <c r="E377" s="529"/>
      <c r="F377" s="529"/>
      <c r="G377" s="529"/>
      <c r="H377" s="529"/>
      <c r="I377" s="529"/>
      <c r="J377" s="529"/>
      <c r="K377" s="529"/>
      <c r="L377" s="529"/>
      <c r="M377" s="529"/>
      <c r="N377" s="530"/>
    </row>
    <row r="378" spans="1:14" s="54" customFormat="1" ht="12" x14ac:dyDescent="0.2">
      <c r="A378" s="373" t="s">
        <v>824</v>
      </c>
      <c r="B378" s="531" t="s">
        <v>825</v>
      </c>
      <c r="C378" s="532"/>
      <c r="D378" s="532"/>
      <c r="E378" s="532"/>
      <c r="F378" s="532"/>
      <c r="G378" s="532"/>
      <c r="H378" s="533"/>
      <c r="I378" s="374" t="s">
        <v>343</v>
      </c>
      <c r="J378" s="437"/>
      <c r="K378" s="375"/>
      <c r="L378" s="375"/>
      <c r="M378" s="375"/>
      <c r="N378" s="376"/>
    </row>
    <row r="379" spans="1:14" s="54" customFormat="1" ht="12" x14ac:dyDescent="0.2">
      <c r="A379" s="365" t="s">
        <v>243</v>
      </c>
      <c r="B379" s="458" t="s">
        <v>344</v>
      </c>
      <c r="C379" s="459"/>
      <c r="D379" s="459"/>
      <c r="E379" s="459"/>
      <c r="F379" s="459"/>
      <c r="G379" s="459"/>
      <c r="H379" s="460"/>
      <c r="I379" s="366" t="s">
        <v>343</v>
      </c>
      <c r="J379" s="438"/>
      <c r="K379" s="367"/>
      <c r="L379" s="367"/>
      <c r="M379" s="367"/>
      <c r="N379" s="368"/>
    </row>
    <row r="380" spans="1:14" s="54" customFormat="1" ht="24" customHeight="1" x14ac:dyDescent="0.2">
      <c r="A380" s="365" t="s">
        <v>826</v>
      </c>
      <c r="B380" s="489" t="s">
        <v>345</v>
      </c>
      <c r="C380" s="490"/>
      <c r="D380" s="490"/>
      <c r="E380" s="490"/>
      <c r="F380" s="490"/>
      <c r="G380" s="490"/>
      <c r="H380" s="491"/>
      <c r="I380" s="366" t="s">
        <v>343</v>
      </c>
      <c r="J380" s="438"/>
      <c r="K380" s="367"/>
      <c r="L380" s="367"/>
      <c r="M380" s="367"/>
      <c r="N380" s="368"/>
    </row>
    <row r="381" spans="1:14" s="54" customFormat="1" ht="24" customHeight="1" x14ac:dyDescent="0.2">
      <c r="A381" s="365" t="s">
        <v>827</v>
      </c>
      <c r="B381" s="489" t="s">
        <v>347</v>
      </c>
      <c r="C381" s="490"/>
      <c r="D381" s="490"/>
      <c r="E381" s="490"/>
      <c r="F381" s="490"/>
      <c r="G381" s="490"/>
      <c r="H381" s="491"/>
      <c r="I381" s="366" t="s">
        <v>343</v>
      </c>
      <c r="J381" s="438"/>
      <c r="K381" s="367"/>
      <c r="L381" s="367"/>
      <c r="M381" s="367"/>
      <c r="N381" s="368"/>
    </row>
    <row r="382" spans="1:14" s="54" customFormat="1" ht="24" customHeight="1" x14ac:dyDescent="0.2">
      <c r="A382" s="365" t="s">
        <v>828</v>
      </c>
      <c r="B382" s="489" t="s">
        <v>349</v>
      </c>
      <c r="C382" s="490"/>
      <c r="D382" s="490"/>
      <c r="E382" s="490"/>
      <c r="F382" s="490"/>
      <c r="G382" s="490"/>
      <c r="H382" s="491"/>
      <c r="I382" s="366" t="s">
        <v>343</v>
      </c>
      <c r="J382" s="438"/>
      <c r="K382" s="367"/>
      <c r="L382" s="367"/>
      <c r="M382" s="367"/>
      <c r="N382" s="368"/>
    </row>
    <row r="383" spans="1:14" s="54" customFormat="1" ht="12" x14ac:dyDescent="0.2">
      <c r="A383" s="365" t="s">
        <v>244</v>
      </c>
      <c r="B383" s="458" t="s">
        <v>350</v>
      </c>
      <c r="C383" s="459"/>
      <c r="D383" s="459"/>
      <c r="E383" s="459"/>
      <c r="F383" s="459"/>
      <c r="G383" s="459"/>
      <c r="H383" s="460"/>
      <c r="I383" s="366" t="s">
        <v>343</v>
      </c>
      <c r="J383" s="438"/>
      <c r="K383" s="367"/>
      <c r="L383" s="367"/>
      <c r="M383" s="367"/>
      <c r="N383" s="368"/>
    </row>
    <row r="384" spans="1:14" s="54" customFormat="1" ht="12" x14ac:dyDescent="0.2">
      <c r="A384" s="365" t="s">
        <v>245</v>
      </c>
      <c r="B384" s="458" t="s">
        <v>351</v>
      </c>
      <c r="C384" s="459"/>
      <c r="D384" s="459"/>
      <c r="E384" s="459"/>
      <c r="F384" s="459"/>
      <c r="G384" s="459"/>
      <c r="H384" s="460"/>
      <c r="I384" s="366" t="s">
        <v>343</v>
      </c>
      <c r="J384" s="438"/>
      <c r="K384" s="367"/>
      <c r="L384" s="367"/>
      <c r="M384" s="367"/>
      <c r="N384" s="368"/>
    </row>
    <row r="385" spans="1:14" s="54" customFormat="1" ht="12" x14ac:dyDescent="0.2">
      <c r="A385" s="365" t="s">
        <v>246</v>
      </c>
      <c r="B385" s="458" t="s">
        <v>352</v>
      </c>
      <c r="C385" s="459"/>
      <c r="D385" s="459"/>
      <c r="E385" s="459"/>
      <c r="F385" s="459"/>
      <c r="G385" s="459"/>
      <c r="H385" s="460"/>
      <c r="I385" s="366" t="s">
        <v>343</v>
      </c>
      <c r="J385" s="438"/>
      <c r="K385" s="367"/>
      <c r="L385" s="367"/>
      <c r="M385" s="367"/>
      <c r="N385" s="368"/>
    </row>
    <row r="386" spans="1:14" s="54" customFormat="1" ht="12" x14ac:dyDescent="0.2">
      <c r="A386" s="365" t="s">
        <v>247</v>
      </c>
      <c r="B386" s="458" t="s">
        <v>353</v>
      </c>
      <c r="C386" s="459"/>
      <c r="D386" s="459"/>
      <c r="E386" s="459"/>
      <c r="F386" s="459"/>
      <c r="G386" s="459"/>
      <c r="H386" s="460"/>
      <c r="I386" s="366" t="s">
        <v>343</v>
      </c>
      <c r="J386" s="438"/>
      <c r="K386" s="367"/>
      <c r="L386" s="367"/>
      <c r="M386" s="367"/>
      <c r="N386" s="368"/>
    </row>
    <row r="387" spans="1:14" s="54" customFormat="1" ht="12" x14ac:dyDescent="0.2">
      <c r="A387" s="365" t="s">
        <v>829</v>
      </c>
      <c r="B387" s="458" t="s">
        <v>354</v>
      </c>
      <c r="C387" s="459"/>
      <c r="D387" s="459"/>
      <c r="E387" s="459"/>
      <c r="F387" s="459"/>
      <c r="G387" s="459"/>
      <c r="H387" s="460"/>
      <c r="I387" s="366" t="s">
        <v>343</v>
      </c>
      <c r="J387" s="438"/>
      <c r="K387" s="367"/>
      <c r="L387" s="367"/>
      <c r="M387" s="367"/>
      <c r="N387" s="368"/>
    </row>
    <row r="388" spans="1:14" s="54" customFormat="1" ht="12" x14ac:dyDescent="0.2">
      <c r="A388" s="365" t="s">
        <v>830</v>
      </c>
      <c r="B388" s="458" t="s">
        <v>356</v>
      </c>
      <c r="C388" s="459"/>
      <c r="D388" s="459"/>
      <c r="E388" s="459"/>
      <c r="F388" s="459"/>
      <c r="G388" s="459"/>
      <c r="H388" s="460"/>
      <c r="I388" s="366" t="s">
        <v>343</v>
      </c>
      <c r="J388" s="438"/>
      <c r="K388" s="367"/>
      <c r="L388" s="367"/>
      <c r="M388" s="367"/>
      <c r="N388" s="368"/>
    </row>
    <row r="389" spans="1:14" s="54" customFormat="1" ht="24" customHeight="1" x14ac:dyDescent="0.2">
      <c r="A389" s="365" t="s">
        <v>831</v>
      </c>
      <c r="B389" s="461" t="s">
        <v>358</v>
      </c>
      <c r="C389" s="462"/>
      <c r="D389" s="462"/>
      <c r="E389" s="462"/>
      <c r="F389" s="462"/>
      <c r="G389" s="462"/>
      <c r="H389" s="463"/>
      <c r="I389" s="366" t="s">
        <v>343</v>
      </c>
      <c r="J389" s="438"/>
      <c r="K389" s="367"/>
      <c r="L389" s="367"/>
      <c r="M389" s="367"/>
      <c r="N389" s="368"/>
    </row>
    <row r="390" spans="1:14" s="54" customFormat="1" ht="12" x14ac:dyDescent="0.2">
      <c r="A390" s="365" t="s">
        <v>832</v>
      </c>
      <c r="B390" s="480" t="s">
        <v>360</v>
      </c>
      <c r="C390" s="481"/>
      <c r="D390" s="481"/>
      <c r="E390" s="481"/>
      <c r="F390" s="481"/>
      <c r="G390" s="481"/>
      <c r="H390" s="482"/>
      <c r="I390" s="366" t="s">
        <v>343</v>
      </c>
      <c r="J390" s="438"/>
      <c r="K390" s="367"/>
      <c r="L390" s="367"/>
      <c r="M390" s="367"/>
      <c r="N390" s="368"/>
    </row>
    <row r="391" spans="1:14" s="54" customFormat="1" ht="12" x14ac:dyDescent="0.2">
      <c r="A391" s="365" t="s">
        <v>833</v>
      </c>
      <c r="B391" s="480" t="s">
        <v>362</v>
      </c>
      <c r="C391" s="481"/>
      <c r="D391" s="481"/>
      <c r="E391" s="481"/>
      <c r="F391" s="481"/>
      <c r="G391" s="481"/>
      <c r="H391" s="482"/>
      <c r="I391" s="366" t="s">
        <v>343</v>
      </c>
      <c r="J391" s="438"/>
      <c r="K391" s="367"/>
      <c r="L391" s="367"/>
      <c r="M391" s="367"/>
      <c r="N391" s="368"/>
    </row>
    <row r="392" spans="1:14" s="54" customFormat="1" ht="24" customHeight="1" x14ac:dyDescent="0.2">
      <c r="A392" s="365" t="s">
        <v>834</v>
      </c>
      <c r="B392" s="461" t="s">
        <v>835</v>
      </c>
      <c r="C392" s="462"/>
      <c r="D392" s="462"/>
      <c r="E392" s="462"/>
      <c r="F392" s="462"/>
      <c r="G392" s="462"/>
      <c r="H392" s="463"/>
      <c r="I392" s="366" t="s">
        <v>343</v>
      </c>
      <c r="J392" s="438"/>
      <c r="K392" s="367"/>
      <c r="L392" s="367"/>
      <c r="M392" s="367"/>
      <c r="N392" s="368"/>
    </row>
    <row r="393" spans="1:14" s="54" customFormat="1" ht="12" x14ac:dyDescent="0.2">
      <c r="A393" s="365" t="s">
        <v>836</v>
      </c>
      <c r="B393" s="480" t="s">
        <v>837</v>
      </c>
      <c r="C393" s="481"/>
      <c r="D393" s="481"/>
      <c r="E393" s="481"/>
      <c r="F393" s="481"/>
      <c r="G393" s="481"/>
      <c r="H393" s="482"/>
      <c r="I393" s="366" t="s">
        <v>343</v>
      </c>
      <c r="J393" s="438"/>
      <c r="K393" s="367"/>
      <c r="L393" s="367"/>
      <c r="M393" s="367"/>
      <c r="N393" s="368"/>
    </row>
    <row r="394" spans="1:14" s="54" customFormat="1" ht="12" x14ac:dyDescent="0.2">
      <c r="A394" s="365" t="s">
        <v>838</v>
      </c>
      <c r="B394" s="480" t="s">
        <v>839</v>
      </c>
      <c r="C394" s="481"/>
      <c r="D394" s="481"/>
      <c r="E394" s="481"/>
      <c r="F394" s="481"/>
      <c r="G394" s="481"/>
      <c r="H394" s="482"/>
      <c r="I394" s="366" t="s">
        <v>343</v>
      </c>
      <c r="J394" s="438"/>
      <c r="K394" s="367"/>
      <c r="L394" s="367"/>
      <c r="M394" s="367"/>
      <c r="N394" s="368"/>
    </row>
    <row r="395" spans="1:14" s="54" customFormat="1" ht="12" x14ac:dyDescent="0.2">
      <c r="A395" s="365" t="s">
        <v>840</v>
      </c>
      <c r="B395" s="458" t="s">
        <v>364</v>
      </c>
      <c r="C395" s="459"/>
      <c r="D395" s="459"/>
      <c r="E395" s="459"/>
      <c r="F395" s="459"/>
      <c r="G395" s="459"/>
      <c r="H395" s="460"/>
      <c r="I395" s="366" t="s">
        <v>343</v>
      </c>
      <c r="J395" s="438"/>
      <c r="K395" s="367"/>
      <c r="L395" s="367"/>
      <c r="M395" s="367"/>
      <c r="N395" s="368"/>
    </row>
    <row r="396" spans="1:14" s="54" customFormat="1" ht="12" x14ac:dyDescent="0.2">
      <c r="A396" s="365" t="s">
        <v>841</v>
      </c>
      <c r="B396" s="534" t="s">
        <v>842</v>
      </c>
      <c r="C396" s="535"/>
      <c r="D396" s="535"/>
      <c r="E396" s="535"/>
      <c r="F396" s="535"/>
      <c r="G396" s="535"/>
      <c r="H396" s="536"/>
      <c r="I396" s="366" t="s">
        <v>343</v>
      </c>
      <c r="J396" s="438"/>
      <c r="K396" s="367"/>
      <c r="L396" s="367"/>
      <c r="M396" s="367"/>
      <c r="N396" s="368"/>
    </row>
    <row r="397" spans="1:14" s="54" customFormat="1" ht="12" x14ac:dyDescent="0.2">
      <c r="A397" s="365" t="s">
        <v>843</v>
      </c>
      <c r="B397" s="458" t="s">
        <v>844</v>
      </c>
      <c r="C397" s="459"/>
      <c r="D397" s="459"/>
      <c r="E397" s="459"/>
      <c r="F397" s="459"/>
      <c r="G397" s="459"/>
      <c r="H397" s="460"/>
      <c r="I397" s="366" t="s">
        <v>343</v>
      </c>
      <c r="J397" s="438"/>
      <c r="K397" s="367"/>
      <c r="L397" s="367"/>
      <c r="M397" s="367"/>
      <c r="N397" s="368"/>
    </row>
    <row r="398" spans="1:14" s="54" customFormat="1" ht="12" x14ac:dyDescent="0.2">
      <c r="A398" s="365" t="s">
        <v>845</v>
      </c>
      <c r="B398" s="458" t="s">
        <v>846</v>
      </c>
      <c r="C398" s="459"/>
      <c r="D398" s="459"/>
      <c r="E398" s="459"/>
      <c r="F398" s="459"/>
      <c r="G398" s="459"/>
      <c r="H398" s="460"/>
      <c r="I398" s="366" t="s">
        <v>343</v>
      </c>
      <c r="J398" s="438"/>
      <c r="K398" s="367"/>
      <c r="L398" s="367"/>
      <c r="M398" s="367"/>
      <c r="N398" s="368"/>
    </row>
    <row r="399" spans="1:14" s="54" customFormat="1" ht="12" x14ac:dyDescent="0.2">
      <c r="A399" s="365" t="s">
        <v>847</v>
      </c>
      <c r="B399" s="480" t="s">
        <v>575</v>
      </c>
      <c r="C399" s="481"/>
      <c r="D399" s="481"/>
      <c r="E399" s="481"/>
      <c r="F399" s="481"/>
      <c r="G399" s="481"/>
      <c r="H399" s="482"/>
      <c r="I399" s="366" t="s">
        <v>343</v>
      </c>
      <c r="J399" s="438"/>
      <c r="K399" s="367"/>
      <c r="L399" s="367"/>
      <c r="M399" s="367"/>
      <c r="N399" s="368"/>
    </row>
    <row r="400" spans="1:14" s="54" customFormat="1" ht="12" x14ac:dyDescent="0.2">
      <c r="A400" s="365" t="s">
        <v>848</v>
      </c>
      <c r="B400" s="480" t="s">
        <v>849</v>
      </c>
      <c r="C400" s="481"/>
      <c r="D400" s="481"/>
      <c r="E400" s="481"/>
      <c r="F400" s="481"/>
      <c r="G400" s="481"/>
      <c r="H400" s="482"/>
      <c r="I400" s="366" t="s">
        <v>343</v>
      </c>
      <c r="J400" s="438"/>
      <c r="K400" s="367"/>
      <c r="L400" s="367"/>
      <c r="M400" s="367"/>
      <c r="N400" s="368"/>
    </row>
    <row r="401" spans="1:14" s="54" customFormat="1" ht="12" x14ac:dyDescent="0.2">
      <c r="A401" s="365" t="s">
        <v>850</v>
      </c>
      <c r="B401" s="480" t="s">
        <v>851</v>
      </c>
      <c r="C401" s="481"/>
      <c r="D401" s="481"/>
      <c r="E401" s="481"/>
      <c r="F401" s="481"/>
      <c r="G401" s="481"/>
      <c r="H401" s="482"/>
      <c r="I401" s="366" t="s">
        <v>343</v>
      </c>
      <c r="J401" s="438"/>
      <c r="K401" s="367"/>
      <c r="L401" s="367"/>
      <c r="M401" s="367"/>
      <c r="N401" s="368"/>
    </row>
    <row r="402" spans="1:14" s="54" customFormat="1" ht="24" customHeight="1" x14ac:dyDescent="0.2">
      <c r="A402" s="365" t="s">
        <v>852</v>
      </c>
      <c r="B402" s="461" t="s">
        <v>853</v>
      </c>
      <c r="C402" s="462"/>
      <c r="D402" s="462"/>
      <c r="E402" s="462"/>
      <c r="F402" s="462"/>
      <c r="G402" s="462"/>
      <c r="H402" s="463"/>
      <c r="I402" s="366" t="s">
        <v>343</v>
      </c>
      <c r="J402" s="438"/>
      <c r="K402" s="367"/>
      <c r="L402" s="367"/>
      <c r="M402" s="367"/>
      <c r="N402" s="368"/>
    </row>
    <row r="403" spans="1:14" s="54" customFormat="1" ht="24" customHeight="1" x14ac:dyDescent="0.2">
      <c r="A403" s="365" t="s">
        <v>854</v>
      </c>
      <c r="B403" s="461" t="s">
        <v>855</v>
      </c>
      <c r="C403" s="462"/>
      <c r="D403" s="462"/>
      <c r="E403" s="462"/>
      <c r="F403" s="462"/>
      <c r="G403" s="462"/>
      <c r="H403" s="463"/>
      <c r="I403" s="366" t="s">
        <v>343</v>
      </c>
      <c r="J403" s="438"/>
      <c r="K403" s="367"/>
      <c r="L403" s="367"/>
      <c r="M403" s="367"/>
      <c r="N403" s="368"/>
    </row>
    <row r="404" spans="1:14" s="54" customFormat="1" ht="12" x14ac:dyDescent="0.2">
      <c r="A404" s="365" t="s">
        <v>856</v>
      </c>
      <c r="B404" s="458" t="s">
        <v>857</v>
      </c>
      <c r="C404" s="459"/>
      <c r="D404" s="459"/>
      <c r="E404" s="459"/>
      <c r="F404" s="459"/>
      <c r="G404" s="459"/>
      <c r="H404" s="460"/>
      <c r="I404" s="366" t="s">
        <v>343</v>
      </c>
      <c r="J404" s="438"/>
      <c r="K404" s="367"/>
      <c r="L404" s="367"/>
      <c r="M404" s="367"/>
      <c r="N404" s="368"/>
    </row>
    <row r="405" spans="1:14" s="54" customFormat="1" ht="12" x14ac:dyDescent="0.2">
      <c r="A405" s="365" t="s">
        <v>858</v>
      </c>
      <c r="B405" s="458" t="s">
        <v>859</v>
      </c>
      <c r="C405" s="459"/>
      <c r="D405" s="459"/>
      <c r="E405" s="459"/>
      <c r="F405" s="459"/>
      <c r="G405" s="459"/>
      <c r="H405" s="460"/>
      <c r="I405" s="366" t="s">
        <v>343</v>
      </c>
      <c r="J405" s="438"/>
      <c r="K405" s="367"/>
      <c r="L405" s="367"/>
      <c r="M405" s="367"/>
      <c r="N405" s="368"/>
    </row>
    <row r="406" spans="1:14" s="54" customFormat="1" ht="12" x14ac:dyDescent="0.2">
      <c r="A406" s="365" t="s">
        <v>860</v>
      </c>
      <c r="B406" s="458" t="s">
        <v>861</v>
      </c>
      <c r="C406" s="459"/>
      <c r="D406" s="459"/>
      <c r="E406" s="459"/>
      <c r="F406" s="459"/>
      <c r="G406" s="459"/>
      <c r="H406" s="460"/>
      <c r="I406" s="366" t="s">
        <v>343</v>
      </c>
      <c r="J406" s="438"/>
      <c r="K406" s="367"/>
      <c r="L406" s="367"/>
      <c r="M406" s="367"/>
      <c r="N406" s="368"/>
    </row>
    <row r="407" spans="1:14" s="54" customFormat="1" ht="12" x14ac:dyDescent="0.2">
      <c r="A407" s="365" t="s">
        <v>862</v>
      </c>
      <c r="B407" s="458" t="s">
        <v>863</v>
      </c>
      <c r="C407" s="459"/>
      <c r="D407" s="459"/>
      <c r="E407" s="459"/>
      <c r="F407" s="459"/>
      <c r="G407" s="459"/>
      <c r="H407" s="460"/>
      <c r="I407" s="366" t="s">
        <v>343</v>
      </c>
      <c r="J407" s="438"/>
      <c r="K407" s="367"/>
      <c r="L407" s="367"/>
      <c r="M407" s="367"/>
      <c r="N407" s="368"/>
    </row>
    <row r="408" spans="1:14" s="54" customFormat="1" ht="12" x14ac:dyDescent="0.2">
      <c r="A408" s="365" t="s">
        <v>864</v>
      </c>
      <c r="B408" s="480" t="s">
        <v>865</v>
      </c>
      <c r="C408" s="481"/>
      <c r="D408" s="481"/>
      <c r="E408" s="481"/>
      <c r="F408" s="481"/>
      <c r="G408" s="481"/>
      <c r="H408" s="482"/>
      <c r="I408" s="366" t="s">
        <v>343</v>
      </c>
      <c r="J408" s="438"/>
      <c r="K408" s="367"/>
      <c r="L408" s="367"/>
      <c r="M408" s="367"/>
      <c r="N408" s="368"/>
    </row>
    <row r="409" spans="1:14" s="54" customFormat="1" ht="12" x14ac:dyDescent="0.2">
      <c r="A409" s="365" t="s">
        <v>866</v>
      </c>
      <c r="B409" s="458" t="s">
        <v>867</v>
      </c>
      <c r="C409" s="459"/>
      <c r="D409" s="459"/>
      <c r="E409" s="459"/>
      <c r="F409" s="459"/>
      <c r="G409" s="459"/>
      <c r="H409" s="460"/>
      <c r="I409" s="366" t="s">
        <v>343</v>
      </c>
      <c r="J409" s="438"/>
      <c r="K409" s="367"/>
      <c r="L409" s="367"/>
      <c r="M409" s="367"/>
      <c r="N409" s="368"/>
    </row>
    <row r="410" spans="1:14" s="54" customFormat="1" ht="12" x14ac:dyDescent="0.2">
      <c r="A410" s="365" t="s">
        <v>868</v>
      </c>
      <c r="B410" s="458" t="s">
        <v>869</v>
      </c>
      <c r="C410" s="459"/>
      <c r="D410" s="459"/>
      <c r="E410" s="459"/>
      <c r="F410" s="459"/>
      <c r="G410" s="459"/>
      <c r="H410" s="460"/>
      <c r="I410" s="366" t="s">
        <v>343</v>
      </c>
      <c r="J410" s="438"/>
      <c r="K410" s="367"/>
      <c r="L410" s="367"/>
      <c r="M410" s="367"/>
      <c r="N410" s="368"/>
    </row>
    <row r="411" spans="1:14" s="54" customFormat="1" ht="12" x14ac:dyDescent="0.2">
      <c r="A411" s="365" t="s">
        <v>870</v>
      </c>
      <c r="B411" s="458" t="s">
        <v>871</v>
      </c>
      <c r="C411" s="459"/>
      <c r="D411" s="459"/>
      <c r="E411" s="459"/>
      <c r="F411" s="459"/>
      <c r="G411" s="459"/>
      <c r="H411" s="460"/>
      <c r="I411" s="366" t="s">
        <v>343</v>
      </c>
      <c r="J411" s="438"/>
      <c r="K411" s="367"/>
      <c r="L411" s="367"/>
      <c r="M411" s="367"/>
      <c r="N411" s="368"/>
    </row>
    <row r="412" spans="1:14" s="54" customFormat="1" ht="24" customHeight="1" x14ac:dyDescent="0.2">
      <c r="A412" s="365" t="s">
        <v>872</v>
      </c>
      <c r="B412" s="461" t="s">
        <v>873</v>
      </c>
      <c r="C412" s="462"/>
      <c r="D412" s="462"/>
      <c r="E412" s="462"/>
      <c r="F412" s="462"/>
      <c r="G412" s="462"/>
      <c r="H412" s="463"/>
      <c r="I412" s="366" t="s">
        <v>343</v>
      </c>
      <c r="J412" s="438"/>
      <c r="K412" s="367"/>
      <c r="L412" s="367"/>
      <c r="M412" s="367"/>
      <c r="N412" s="368"/>
    </row>
    <row r="413" spans="1:14" s="54" customFormat="1" ht="12" x14ac:dyDescent="0.2">
      <c r="A413" s="365" t="s">
        <v>874</v>
      </c>
      <c r="B413" s="458" t="s">
        <v>875</v>
      </c>
      <c r="C413" s="459"/>
      <c r="D413" s="459"/>
      <c r="E413" s="459"/>
      <c r="F413" s="459"/>
      <c r="G413" s="459"/>
      <c r="H413" s="460"/>
      <c r="I413" s="366" t="s">
        <v>343</v>
      </c>
      <c r="J413" s="438"/>
      <c r="K413" s="367"/>
      <c r="L413" s="367"/>
      <c r="M413" s="367"/>
      <c r="N413" s="368"/>
    </row>
    <row r="414" spans="1:14" s="54" customFormat="1" ht="12" x14ac:dyDescent="0.2">
      <c r="A414" s="365" t="s">
        <v>876</v>
      </c>
      <c r="B414" s="534" t="s">
        <v>877</v>
      </c>
      <c r="C414" s="535"/>
      <c r="D414" s="535"/>
      <c r="E414" s="535"/>
      <c r="F414" s="535"/>
      <c r="G414" s="535"/>
      <c r="H414" s="536"/>
      <c r="I414" s="366" t="s">
        <v>343</v>
      </c>
      <c r="J414" s="438"/>
      <c r="K414" s="367"/>
      <c r="L414" s="367"/>
      <c r="M414" s="367"/>
      <c r="N414" s="368"/>
    </row>
    <row r="415" spans="1:14" s="54" customFormat="1" ht="12" x14ac:dyDescent="0.2">
      <c r="A415" s="365" t="s">
        <v>878</v>
      </c>
      <c r="B415" s="458" t="s">
        <v>879</v>
      </c>
      <c r="C415" s="459"/>
      <c r="D415" s="459"/>
      <c r="E415" s="459"/>
      <c r="F415" s="459"/>
      <c r="G415" s="459"/>
      <c r="H415" s="460"/>
      <c r="I415" s="366" t="s">
        <v>343</v>
      </c>
      <c r="J415" s="438"/>
      <c r="K415" s="367"/>
      <c r="L415" s="367"/>
      <c r="M415" s="367"/>
      <c r="N415" s="368"/>
    </row>
    <row r="416" spans="1:14" s="54" customFormat="1" ht="12" x14ac:dyDescent="0.2">
      <c r="A416" s="365" t="s">
        <v>880</v>
      </c>
      <c r="B416" s="458" t="s">
        <v>881</v>
      </c>
      <c r="C416" s="459"/>
      <c r="D416" s="459"/>
      <c r="E416" s="459"/>
      <c r="F416" s="459"/>
      <c r="G416" s="459"/>
      <c r="H416" s="460"/>
      <c r="I416" s="366" t="s">
        <v>343</v>
      </c>
      <c r="J416" s="438"/>
      <c r="K416" s="367"/>
      <c r="L416" s="367"/>
      <c r="M416" s="367"/>
      <c r="N416" s="368"/>
    </row>
    <row r="417" spans="1:14" s="54" customFormat="1" ht="24" customHeight="1" x14ac:dyDescent="0.2">
      <c r="A417" s="365" t="s">
        <v>882</v>
      </c>
      <c r="B417" s="489" t="s">
        <v>883</v>
      </c>
      <c r="C417" s="490"/>
      <c r="D417" s="490"/>
      <c r="E417" s="490"/>
      <c r="F417" s="490"/>
      <c r="G417" s="490"/>
      <c r="H417" s="491"/>
      <c r="I417" s="366" t="s">
        <v>343</v>
      </c>
      <c r="J417" s="438"/>
      <c r="K417" s="367"/>
      <c r="L417" s="367"/>
      <c r="M417" s="367"/>
      <c r="N417" s="368"/>
    </row>
    <row r="418" spans="1:14" s="54" customFormat="1" ht="12" x14ac:dyDescent="0.2">
      <c r="A418" s="365" t="s">
        <v>884</v>
      </c>
      <c r="B418" s="495" t="s">
        <v>790</v>
      </c>
      <c r="C418" s="496"/>
      <c r="D418" s="496"/>
      <c r="E418" s="496"/>
      <c r="F418" s="496"/>
      <c r="G418" s="496"/>
      <c r="H418" s="497"/>
      <c r="I418" s="366" t="s">
        <v>343</v>
      </c>
      <c r="J418" s="438"/>
      <c r="K418" s="367"/>
      <c r="L418" s="367"/>
      <c r="M418" s="367"/>
      <c r="N418" s="368"/>
    </row>
    <row r="419" spans="1:14" s="54" customFormat="1" ht="12" x14ac:dyDescent="0.2">
      <c r="A419" s="365" t="s">
        <v>885</v>
      </c>
      <c r="B419" s="495" t="s">
        <v>793</v>
      </c>
      <c r="C419" s="496"/>
      <c r="D419" s="496"/>
      <c r="E419" s="496"/>
      <c r="F419" s="496"/>
      <c r="G419" s="496"/>
      <c r="H419" s="497"/>
      <c r="I419" s="366" t="s">
        <v>343</v>
      </c>
      <c r="J419" s="438"/>
      <c r="K419" s="367"/>
      <c r="L419" s="367"/>
      <c r="M419" s="367"/>
      <c r="N419" s="368"/>
    </row>
    <row r="420" spans="1:14" s="54" customFormat="1" ht="12" x14ac:dyDescent="0.2">
      <c r="A420" s="365" t="s">
        <v>886</v>
      </c>
      <c r="B420" s="458" t="s">
        <v>887</v>
      </c>
      <c r="C420" s="459"/>
      <c r="D420" s="459"/>
      <c r="E420" s="459"/>
      <c r="F420" s="459"/>
      <c r="G420" s="459"/>
      <c r="H420" s="460"/>
      <c r="I420" s="366" t="s">
        <v>343</v>
      </c>
      <c r="J420" s="438"/>
      <c r="K420" s="367"/>
      <c r="L420" s="367"/>
      <c r="M420" s="367"/>
      <c r="N420" s="368"/>
    </row>
    <row r="421" spans="1:14" s="54" customFormat="1" ht="12" x14ac:dyDescent="0.2">
      <c r="A421" s="365" t="s">
        <v>888</v>
      </c>
      <c r="B421" s="534" t="s">
        <v>889</v>
      </c>
      <c r="C421" s="535"/>
      <c r="D421" s="535"/>
      <c r="E421" s="535"/>
      <c r="F421" s="535"/>
      <c r="G421" s="535"/>
      <c r="H421" s="536"/>
      <c r="I421" s="366" t="s">
        <v>343</v>
      </c>
      <c r="J421" s="438"/>
      <c r="K421" s="367"/>
      <c r="L421" s="367"/>
      <c r="M421" s="367"/>
      <c r="N421" s="368"/>
    </row>
    <row r="422" spans="1:14" s="54" customFormat="1" ht="12" x14ac:dyDescent="0.2">
      <c r="A422" s="365" t="s">
        <v>890</v>
      </c>
      <c r="B422" s="458" t="s">
        <v>891</v>
      </c>
      <c r="C422" s="459"/>
      <c r="D422" s="459"/>
      <c r="E422" s="459"/>
      <c r="F422" s="459"/>
      <c r="G422" s="459"/>
      <c r="H422" s="460"/>
      <c r="I422" s="366" t="s">
        <v>343</v>
      </c>
      <c r="J422" s="438"/>
      <c r="K422" s="367"/>
      <c r="L422" s="367"/>
      <c r="M422" s="367"/>
      <c r="N422" s="368"/>
    </row>
    <row r="423" spans="1:14" s="54" customFormat="1" ht="12" x14ac:dyDescent="0.2">
      <c r="A423" s="365" t="s">
        <v>892</v>
      </c>
      <c r="B423" s="480" t="s">
        <v>893</v>
      </c>
      <c r="C423" s="481"/>
      <c r="D423" s="481"/>
      <c r="E423" s="481"/>
      <c r="F423" s="481"/>
      <c r="G423" s="481"/>
      <c r="H423" s="482"/>
      <c r="I423" s="366" t="s">
        <v>343</v>
      </c>
      <c r="J423" s="438"/>
      <c r="K423" s="367"/>
      <c r="L423" s="367"/>
      <c r="M423" s="367"/>
      <c r="N423" s="368"/>
    </row>
    <row r="424" spans="1:14" s="54" customFormat="1" ht="12" x14ac:dyDescent="0.2">
      <c r="A424" s="365" t="s">
        <v>894</v>
      </c>
      <c r="B424" s="480" t="s">
        <v>895</v>
      </c>
      <c r="C424" s="481"/>
      <c r="D424" s="481"/>
      <c r="E424" s="481"/>
      <c r="F424" s="481"/>
      <c r="G424" s="481"/>
      <c r="H424" s="482"/>
      <c r="I424" s="366" t="s">
        <v>343</v>
      </c>
      <c r="J424" s="438"/>
      <c r="K424" s="367"/>
      <c r="L424" s="367"/>
      <c r="M424" s="367"/>
      <c r="N424" s="368"/>
    </row>
    <row r="425" spans="1:14" s="54" customFormat="1" ht="12" x14ac:dyDescent="0.2">
      <c r="A425" s="365" t="s">
        <v>896</v>
      </c>
      <c r="B425" s="480" t="s">
        <v>897</v>
      </c>
      <c r="C425" s="481"/>
      <c r="D425" s="481"/>
      <c r="E425" s="481"/>
      <c r="F425" s="481"/>
      <c r="G425" s="481"/>
      <c r="H425" s="482"/>
      <c r="I425" s="366" t="s">
        <v>343</v>
      </c>
      <c r="J425" s="438"/>
      <c r="K425" s="367"/>
      <c r="L425" s="367"/>
      <c r="M425" s="367"/>
      <c r="N425" s="368"/>
    </row>
    <row r="426" spans="1:14" s="54" customFormat="1" ht="12" x14ac:dyDescent="0.2">
      <c r="A426" s="365" t="s">
        <v>898</v>
      </c>
      <c r="B426" s="480" t="s">
        <v>899</v>
      </c>
      <c r="C426" s="481"/>
      <c r="D426" s="481"/>
      <c r="E426" s="481"/>
      <c r="F426" s="481"/>
      <c r="G426" s="481"/>
      <c r="H426" s="482"/>
      <c r="I426" s="366" t="s">
        <v>343</v>
      </c>
      <c r="J426" s="438"/>
      <c r="K426" s="367"/>
      <c r="L426" s="367"/>
      <c r="M426" s="367"/>
      <c r="N426" s="368"/>
    </row>
    <row r="427" spans="1:14" s="54" customFormat="1" ht="12" x14ac:dyDescent="0.2">
      <c r="A427" s="365" t="s">
        <v>900</v>
      </c>
      <c r="B427" s="480" t="s">
        <v>901</v>
      </c>
      <c r="C427" s="481"/>
      <c r="D427" s="481"/>
      <c r="E427" s="481"/>
      <c r="F427" s="481"/>
      <c r="G427" s="481"/>
      <c r="H427" s="482"/>
      <c r="I427" s="366" t="s">
        <v>343</v>
      </c>
      <c r="J427" s="438"/>
      <c r="K427" s="367"/>
      <c r="L427" s="367"/>
      <c r="M427" s="367"/>
      <c r="N427" s="368"/>
    </row>
    <row r="428" spans="1:14" s="54" customFormat="1" ht="12" x14ac:dyDescent="0.2">
      <c r="A428" s="365" t="s">
        <v>902</v>
      </c>
      <c r="B428" s="480" t="s">
        <v>903</v>
      </c>
      <c r="C428" s="481"/>
      <c r="D428" s="481"/>
      <c r="E428" s="481"/>
      <c r="F428" s="481"/>
      <c r="G428" s="481"/>
      <c r="H428" s="482"/>
      <c r="I428" s="366" t="s">
        <v>343</v>
      </c>
      <c r="J428" s="438"/>
      <c r="K428" s="367"/>
      <c r="L428" s="367"/>
      <c r="M428" s="367"/>
      <c r="N428" s="368"/>
    </row>
    <row r="429" spans="1:14" s="54" customFormat="1" ht="12" x14ac:dyDescent="0.2">
      <c r="A429" s="365" t="s">
        <v>904</v>
      </c>
      <c r="B429" s="458" t="s">
        <v>905</v>
      </c>
      <c r="C429" s="459"/>
      <c r="D429" s="459"/>
      <c r="E429" s="459"/>
      <c r="F429" s="459"/>
      <c r="G429" s="459"/>
      <c r="H429" s="460"/>
      <c r="I429" s="366" t="s">
        <v>343</v>
      </c>
      <c r="J429" s="438"/>
      <c r="K429" s="367"/>
      <c r="L429" s="367"/>
      <c r="M429" s="367"/>
      <c r="N429" s="368"/>
    </row>
    <row r="430" spans="1:14" s="54" customFormat="1" ht="12" x14ac:dyDescent="0.2">
      <c r="A430" s="365" t="s">
        <v>906</v>
      </c>
      <c r="B430" s="458" t="s">
        <v>907</v>
      </c>
      <c r="C430" s="459"/>
      <c r="D430" s="459"/>
      <c r="E430" s="459"/>
      <c r="F430" s="459"/>
      <c r="G430" s="459"/>
      <c r="H430" s="460"/>
      <c r="I430" s="366" t="s">
        <v>343</v>
      </c>
      <c r="J430" s="438"/>
      <c r="K430" s="367"/>
      <c r="L430" s="367"/>
      <c r="M430" s="367"/>
      <c r="N430" s="368"/>
    </row>
    <row r="431" spans="1:14" s="54" customFormat="1" ht="12" x14ac:dyDescent="0.2">
      <c r="A431" s="365" t="s">
        <v>908</v>
      </c>
      <c r="B431" s="458" t="s">
        <v>427</v>
      </c>
      <c r="C431" s="459"/>
      <c r="D431" s="459"/>
      <c r="E431" s="459"/>
      <c r="F431" s="459"/>
      <c r="G431" s="459"/>
      <c r="H431" s="460"/>
      <c r="I431" s="366" t="s">
        <v>527</v>
      </c>
      <c r="J431" s="438"/>
      <c r="K431" s="367"/>
      <c r="L431" s="367"/>
      <c r="M431" s="367"/>
      <c r="N431" s="368"/>
    </row>
    <row r="432" spans="1:14" s="54" customFormat="1" ht="12" x14ac:dyDescent="0.2">
      <c r="A432" s="365" t="s">
        <v>909</v>
      </c>
      <c r="B432" s="458" t="s">
        <v>910</v>
      </c>
      <c r="C432" s="459"/>
      <c r="D432" s="459"/>
      <c r="E432" s="459"/>
      <c r="F432" s="459"/>
      <c r="G432" s="459"/>
      <c r="H432" s="460"/>
      <c r="I432" s="366" t="s">
        <v>343</v>
      </c>
      <c r="J432" s="438"/>
      <c r="K432" s="367"/>
      <c r="L432" s="367"/>
      <c r="M432" s="367"/>
      <c r="N432" s="368"/>
    </row>
    <row r="433" spans="1:14" s="54" customFormat="1" ht="12" x14ac:dyDescent="0.2">
      <c r="A433" s="365" t="s">
        <v>911</v>
      </c>
      <c r="B433" s="534" t="s">
        <v>912</v>
      </c>
      <c r="C433" s="535"/>
      <c r="D433" s="535"/>
      <c r="E433" s="535"/>
      <c r="F433" s="535"/>
      <c r="G433" s="535"/>
      <c r="H433" s="536"/>
      <c r="I433" s="366" t="s">
        <v>343</v>
      </c>
      <c r="J433" s="438"/>
      <c r="K433" s="367"/>
      <c r="L433" s="367"/>
      <c r="M433" s="367"/>
      <c r="N433" s="368"/>
    </row>
    <row r="434" spans="1:14" s="54" customFormat="1" ht="12" x14ac:dyDescent="0.2">
      <c r="A434" s="365" t="s">
        <v>913</v>
      </c>
      <c r="B434" s="458" t="s">
        <v>914</v>
      </c>
      <c r="C434" s="459"/>
      <c r="D434" s="459"/>
      <c r="E434" s="459"/>
      <c r="F434" s="459"/>
      <c r="G434" s="459"/>
      <c r="H434" s="460"/>
      <c r="I434" s="366" t="s">
        <v>343</v>
      </c>
      <c r="J434" s="438"/>
      <c r="K434" s="367"/>
      <c r="L434" s="367"/>
      <c r="M434" s="367"/>
      <c r="N434" s="368"/>
    </row>
    <row r="435" spans="1:14" s="54" customFormat="1" ht="12" x14ac:dyDescent="0.2">
      <c r="A435" s="365" t="s">
        <v>915</v>
      </c>
      <c r="B435" s="458" t="s">
        <v>916</v>
      </c>
      <c r="C435" s="459"/>
      <c r="D435" s="459"/>
      <c r="E435" s="459"/>
      <c r="F435" s="459"/>
      <c r="G435" s="459"/>
      <c r="H435" s="460"/>
      <c r="I435" s="366" t="s">
        <v>343</v>
      </c>
      <c r="J435" s="438"/>
      <c r="K435" s="367"/>
      <c r="L435" s="367"/>
      <c r="M435" s="367"/>
      <c r="N435" s="368"/>
    </row>
    <row r="436" spans="1:14" s="54" customFormat="1" ht="12" x14ac:dyDescent="0.2">
      <c r="A436" s="365" t="s">
        <v>917</v>
      </c>
      <c r="B436" s="480" t="s">
        <v>918</v>
      </c>
      <c r="C436" s="481"/>
      <c r="D436" s="481"/>
      <c r="E436" s="481"/>
      <c r="F436" s="481"/>
      <c r="G436" s="481"/>
      <c r="H436" s="482"/>
      <c r="I436" s="366" t="s">
        <v>343</v>
      </c>
      <c r="J436" s="438"/>
      <c r="K436" s="367"/>
      <c r="L436" s="367"/>
      <c r="M436" s="367"/>
      <c r="N436" s="368"/>
    </row>
    <row r="437" spans="1:14" s="54" customFormat="1" ht="12" x14ac:dyDescent="0.2">
      <c r="A437" s="365" t="s">
        <v>919</v>
      </c>
      <c r="B437" s="480" t="s">
        <v>920</v>
      </c>
      <c r="C437" s="481"/>
      <c r="D437" s="481"/>
      <c r="E437" s="481"/>
      <c r="F437" s="481"/>
      <c r="G437" s="481"/>
      <c r="H437" s="482"/>
      <c r="I437" s="366" t="s">
        <v>343</v>
      </c>
      <c r="J437" s="438"/>
      <c r="K437" s="367"/>
      <c r="L437" s="367"/>
      <c r="M437" s="367"/>
      <c r="N437" s="368"/>
    </row>
    <row r="438" spans="1:14" s="54" customFormat="1" ht="12" x14ac:dyDescent="0.2">
      <c r="A438" s="365" t="s">
        <v>921</v>
      </c>
      <c r="B438" s="480" t="s">
        <v>499</v>
      </c>
      <c r="C438" s="481"/>
      <c r="D438" s="481"/>
      <c r="E438" s="481"/>
      <c r="F438" s="481"/>
      <c r="G438" s="481"/>
      <c r="H438" s="482"/>
      <c r="I438" s="366" t="s">
        <v>343</v>
      </c>
      <c r="J438" s="438"/>
      <c r="K438" s="367"/>
      <c r="L438" s="367"/>
      <c r="M438" s="367"/>
      <c r="N438" s="368"/>
    </row>
    <row r="439" spans="1:14" s="54" customFormat="1" ht="12" x14ac:dyDescent="0.2">
      <c r="A439" s="365" t="s">
        <v>922</v>
      </c>
      <c r="B439" s="458" t="s">
        <v>923</v>
      </c>
      <c r="C439" s="459"/>
      <c r="D439" s="459"/>
      <c r="E439" s="459"/>
      <c r="F439" s="459"/>
      <c r="G439" s="459"/>
      <c r="H439" s="460"/>
      <c r="I439" s="366" t="s">
        <v>343</v>
      </c>
      <c r="J439" s="438"/>
      <c r="K439" s="367"/>
      <c r="L439" s="367"/>
      <c r="M439" s="367"/>
      <c r="N439" s="368"/>
    </row>
    <row r="440" spans="1:14" s="54" customFormat="1" ht="12" x14ac:dyDescent="0.2">
      <c r="A440" s="365" t="s">
        <v>924</v>
      </c>
      <c r="B440" s="458" t="s">
        <v>925</v>
      </c>
      <c r="C440" s="459"/>
      <c r="D440" s="459"/>
      <c r="E440" s="459"/>
      <c r="F440" s="459"/>
      <c r="G440" s="459"/>
      <c r="H440" s="460"/>
      <c r="I440" s="366" t="s">
        <v>343</v>
      </c>
      <c r="J440" s="438"/>
      <c r="K440" s="367"/>
      <c r="L440" s="367"/>
      <c r="M440" s="367"/>
      <c r="N440" s="368"/>
    </row>
    <row r="441" spans="1:14" s="54" customFormat="1" ht="12" x14ac:dyDescent="0.2">
      <c r="A441" s="365" t="s">
        <v>926</v>
      </c>
      <c r="B441" s="480" t="s">
        <v>927</v>
      </c>
      <c r="C441" s="481"/>
      <c r="D441" s="481"/>
      <c r="E441" s="481"/>
      <c r="F441" s="481"/>
      <c r="G441" s="481"/>
      <c r="H441" s="482"/>
      <c r="I441" s="366" t="s">
        <v>343</v>
      </c>
      <c r="J441" s="438"/>
      <c r="K441" s="367"/>
      <c r="L441" s="367"/>
      <c r="M441" s="367"/>
      <c r="N441" s="368"/>
    </row>
    <row r="442" spans="1:14" s="54" customFormat="1" ht="12" x14ac:dyDescent="0.2">
      <c r="A442" s="365" t="s">
        <v>928</v>
      </c>
      <c r="B442" s="480" t="s">
        <v>929</v>
      </c>
      <c r="C442" s="481"/>
      <c r="D442" s="481"/>
      <c r="E442" s="481"/>
      <c r="F442" s="481"/>
      <c r="G442" s="481"/>
      <c r="H442" s="482"/>
      <c r="I442" s="366" t="s">
        <v>343</v>
      </c>
      <c r="J442" s="438"/>
      <c r="K442" s="367"/>
      <c r="L442" s="367"/>
      <c r="M442" s="367"/>
      <c r="N442" s="368"/>
    </row>
    <row r="443" spans="1:14" s="54" customFormat="1" ht="12" x14ac:dyDescent="0.2">
      <c r="A443" s="365" t="s">
        <v>930</v>
      </c>
      <c r="B443" s="458" t="s">
        <v>931</v>
      </c>
      <c r="C443" s="459"/>
      <c r="D443" s="459"/>
      <c r="E443" s="459"/>
      <c r="F443" s="459"/>
      <c r="G443" s="459"/>
      <c r="H443" s="460"/>
      <c r="I443" s="366" t="s">
        <v>343</v>
      </c>
      <c r="J443" s="438"/>
      <c r="K443" s="367"/>
      <c r="L443" s="367"/>
      <c r="M443" s="367"/>
      <c r="N443" s="368"/>
    </row>
    <row r="444" spans="1:14" s="54" customFormat="1" ht="12" x14ac:dyDescent="0.2">
      <c r="A444" s="365" t="s">
        <v>932</v>
      </c>
      <c r="B444" s="458" t="s">
        <v>933</v>
      </c>
      <c r="C444" s="459"/>
      <c r="D444" s="459"/>
      <c r="E444" s="459"/>
      <c r="F444" s="459"/>
      <c r="G444" s="459"/>
      <c r="H444" s="460"/>
      <c r="I444" s="366" t="s">
        <v>343</v>
      </c>
      <c r="J444" s="438"/>
      <c r="K444" s="367"/>
      <c r="L444" s="367"/>
      <c r="M444" s="367"/>
      <c r="N444" s="368"/>
    </row>
    <row r="445" spans="1:14" s="54" customFormat="1" ht="12" x14ac:dyDescent="0.2">
      <c r="A445" s="365" t="s">
        <v>934</v>
      </c>
      <c r="B445" s="458" t="s">
        <v>935</v>
      </c>
      <c r="C445" s="459"/>
      <c r="D445" s="459"/>
      <c r="E445" s="459"/>
      <c r="F445" s="459"/>
      <c r="G445" s="459"/>
      <c r="H445" s="460"/>
      <c r="I445" s="366" t="s">
        <v>343</v>
      </c>
      <c r="J445" s="438"/>
      <c r="K445" s="367"/>
      <c r="L445" s="367"/>
      <c r="M445" s="367"/>
      <c r="N445" s="368"/>
    </row>
    <row r="446" spans="1:14" s="54" customFormat="1" ht="12" x14ac:dyDescent="0.2">
      <c r="A446" s="365" t="s">
        <v>936</v>
      </c>
      <c r="B446" s="534" t="s">
        <v>937</v>
      </c>
      <c r="C446" s="535"/>
      <c r="D446" s="535"/>
      <c r="E446" s="535"/>
      <c r="F446" s="535"/>
      <c r="G446" s="535"/>
      <c r="H446" s="536"/>
      <c r="I446" s="366" t="s">
        <v>343</v>
      </c>
      <c r="J446" s="438"/>
      <c r="K446" s="367"/>
      <c r="L446" s="367"/>
      <c r="M446" s="367"/>
      <c r="N446" s="368"/>
    </row>
    <row r="447" spans="1:14" s="54" customFormat="1" ht="12" x14ac:dyDescent="0.2">
      <c r="A447" s="365" t="s">
        <v>938</v>
      </c>
      <c r="B447" s="458" t="s">
        <v>939</v>
      </c>
      <c r="C447" s="459"/>
      <c r="D447" s="459"/>
      <c r="E447" s="459"/>
      <c r="F447" s="459"/>
      <c r="G447" s="459"/>
      <c r="H447" s="460"/>
      <c r="I447" s="366" t="s">
        <v>343</v>
      </c>
      <c r="J447" s="438"/>
      <c r="K447" s="367"/>
      <c r="L447" s="367"/>
      <c r="M447" s="367"/>
      <c r="N447" s="368"/>
    </row>
    <row r="448" spans="1:14" s="54" customFormat="1" ht="12" x14ac:dyDescent="0.2">
      <c r="A448" s="365" t="s">
        <v>940</v>
      </c>
      <c r="B448" s="480" t="s">
        <v>918</v>
      </c>
      <c r="C448" s="481"/>
      <c r="D448" s="481"/>
      <c r="E448" s="481"/>
      <c r="F448" s="481"/>
      <c r="G448" s="481"/>
      <c r="H448" s="482"/>
      <c r="I448" s="366" t="s">
        <v>343</v>
      </c>
      <c r="J448" s="438"/>
      <c r="K448" s="367"/>
      <c r="L448" s="367"/>
      <c r="M448" s="367"/>
      <c r="N448" s="368"/>
    </row>
    <row r="449" spans="1:14" s="54" customFormat="1" ht="12" x14ac:dyDescent="0.2">
      <c r="A449" s="365" t="s">
        <v>941</v>
      </c>
      <c r="B449" s="480" t="s">
        <v>920</v>
      </c>
      <c r="C449" s="481"/>
      <c r="D449" s="481"/>
      <c r="E449" s="481"/>
      <c r="F449" s="481"/>
      <c r="G449" s="481"/>
      <c r="H449" s="482"/>
      <c r="I449" s="366" t="s">
        <v>343</v>
      </c>
      <c r="J449" s="438"/>
      <c r="K449" s="367"/>
      <c r="L449" s="367"/>
      <c r="M449" s="367"/>
      <c r="N449" s="368"/>
    </row>
    <row r="450" spans="1:14" s="54" customFormat="1" ht="12" x14ac:dyDescent="0.2">
      <c r="A450" s="365" t="s">
        <v>233</v>
      </c>
      <c r="B450" s="458" t="s">
        <v>811</v>
      </c>
      <c r="C450" s="459"/>
      <c r="D450" s="459"/>
      <c r="E450" s="459"/>
      <c r="F450" s="459"/>
      <c r="G450" s="459"/>
      <c r="H450" s="460"/>
      <c r="I450" s="366" t="s">
        <v>343</v>
      </c>
      <c r="J450" s="438"/>
      <c r="K450" s="367"/>
      <c r="L450" s="367"/>
      <c r="M450" s="367"/>
      <c r="N450" s="368"/>
    </row>
    <row r="451" spans="1:14" s="54" customFormat="1" ht="12" x14ac:dyDescent="0.2">
      <c r="A451" s="365" t="s">
        <v>234</v>
      </c>
      <c r="B451" s="458" t="s">
        <v>812</v>
      </c>
      <c r="C451" s="459"/>
      <c r="D451" s="459"/>
      <c r="E451" s="459"/>
      <c r="F451" s="459"/>
      <c r="G451" s="459"/>
      <c r="H451" s="460"/>
      <c r="I451" s="366" t="s">
        <v>343</v>
      </c>
      <c r="J451" s="438"/>
      <c r="K451" s="367"/>
      <c r="L451" s="367"/>
      <c r="M451" s="367"/>
      <c r="N451" s="368"/>
    </row>
    <row r="452" spans="1:14" s="54" customFormat="1" ht="12" x14ac:dyDescent="0.2">
      <c r="A452" s="365" t="s">
        <v>235</v>
      </c>
      <c r="B452" s="458" t="s">
        <v>501</v>
      </c>
      <c r="C452" s="459"/>
      <c r="D452" s="459"/>
      <c r="E452" s="459"/>
      <c r="F452" s="459"/>
      <c r="G452" s="459"/>
      <c r="H452" s="460"/>
      <c r="I452" s="366" t="s">
        <v>343</v>
      </c>
      <c r="J452" s="438"/>
      <c r="K452" s="367"/>
      <c r="L452" s="367"/>
      <c r="M452" s="367"/>
      <c r="N452" s="368"/>
    </row>
    <row r="453" spans="1:14" s="54" customFormat="1" ht="12.75" thickBot="1" x14ac:dyDescent="0.25">
      <c r="A453" s="369" t="s">
        <v>236</v>
      </c>
      <c r="B453" s="483" t="s">
        <v>813</v>
      </c>
      <c r="C453" s="484"/>
      <c r="D453" s="484"/>
      <c r="E453" s="484"/>
      <c r="F453" s="484"/>
      <c r="G453" s="484"/>
      <c r="H453" s="485"/>
      <c r="I453" s="370" t="s">
        <v>343</v>
      </c>
      <c r="J453" s="441"/>
      <c r="K453" s="371"/>
      <c r="L453" s="371"/>
      <c r="M453" s="371"/>
      <c r="N453" s="372"/>
    </row>
    <row r="454" spans="1:14" s="54" customFormat="1" ht="12" x14ac:dyDescent="0.2">
      <c r="A454" s="373" t="s">
        <v>814</v>
      </c>
      <c r="B454" s="531" t="s">
        <v>427</v>
      </c>
      <c r="C454" s="532"/>
      <c r="D454" s="532"/>
      <c r="E454" s="532"/>
      <c r="F454" s="532"/>
      <c r="G454" s="532"/>
      <c r="H454" s="533"/>
      <c r="I454" s="374" t="s">
        <v>527</v>
      </c>
      <c r="J454" s="437"/>
      <c r="K454" s="375"/>
      <c r="L454" s="375"/>
      <c r="M454" s="375"/>
      <c r="N454" s="376"/>
    </row>
    <row r="455" spans="1:14" s="54" customFormat="1" ht="24" customHeight="1" x14ac:dyDescent="0.2">
      <c r="A455" s="365" t="s">
        <v>238</v>
      </c>
      <c r="B455" s="461" t="s">
        <v>815</v>
      </c>
      <c r="C455" s="462"/>
      <c r="D455" s="462"/>
      <c r="E455" s="462"/>
      <c r="F455" s="462"/>
      <c r="G455" s="462"/>
      <c r="H455" s="463"/>
      <c r="I455" s="366" t="s">
        <v>343</v>
      </c>
      <c r="J455" s="438"/>
      <c r="K455" s="367"/>
      <c r="L455" s="367"/>
      <c r="M455" s="367"/>
      <c r="N455" s="368"/>
    </row>
    <row r="456" spans="1:14" s="54" customFormat="1" ht="12" x14ac:dyDescent="0.2">
      <c r="A456" s="365" t="s">
        <v>239</v>
      </c>
      <c r="B456" s="458" t="s">
        <v>816</v>
      </c>
      <c r="C456" s="459"/>
      <c r="D456" s="459"/>
      <c r="E456" s="459"/>
      <c r="F456" s="459"/>
      <c r="G456" s="459"/>
      <c r="H456" s="460"/>
      <c r="I456" s="366" t="s">
        <v>343</v>
      </c>
      <c r="J456" s="438"/>
      <c r="K456" s="367"/>
      <c r="L456" s="367"/>
      <c r="M456" s="367"/>
      <c r="N456" s="368"/>
    </row>
    <row r="457" spans="1:14" s="54" customFormat="1" ht="12" x14ac:dyDescent="0.2">
      <c r="A457" s="365" t="s">
        <v>817</v>
      </c>
      <c r="B457" s="480" t="s">
        <v>818</v>
      </c>
      <c r="C457" s="481"/>
      <c r="D457" s="481"/>
      <c r="E457" s="481"/>
      <c r="F457" s="481"/>
      <c r="G457" s="481"/>
      <c r="H457" s="482"/>
      <c r="I457" s="366" t="s">
        <v>343</v>
      </c>
      <c r="J457" s="438"/>
      <c r="K457" s="367"/>
      <c r="L457" s="367"/>
      <c r="M457" s="367"/>
      <c r="N457" s="368"/>
    </row>
    <row r="458" spans="1:14" s="54" customFormat="1" ht="12" x14ac:dyDescent="0.2">
      <c r="A458" s="365" t="s">
        <v>240</v>
      </c>
      <c r="B458" s="458" t="s">
        <v>819</v>
      </c>
      <c r="C458" s="459"/>
      <c r="D458" s="459"/>
      <c r="E458" s="459"/>
      <c r="F458" s="459"/>
      <c r="G458" s="459"/>
      <c r="H458" s="460"/>
      <c r="I458" s="366" t="s">
        <v>343</v>
      </c>
      <c r="J458" s="438"/>
      <c r="K458" s="367"/>
      <c r="L458" s="367"/>
      <c r="M458" s="367"/>
      <c r="N458" s="368"/>
    </row>
    <row r="459" spans="1:14" s="54" customFormat="1" ht="12" x14ac:dyDescent="0.2">
      <c r="A459" s="365" t="s">
        <v>820</v>
      </c>
      <c r="B459" s="480" t="s">
        <v>821</v>
      </c>
      <c r="C459" s="481"/>
      <c r="D459" s="481"/>
      <c r="E459" s="481"/>
      <c r="F459" s="481"/>
      <c r="G459" s="481"/>
      <c r="H459" s="482"/>
      <c r="I459" s="366" t="s">
        <v>343</v>
      </c>
      <c r="J459" s="438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241</v>
      </c>
      <c r="B460" s="552" t="s">
        <v>822</v>
      </c>
      <c r="C460" s="553"/>
      <c r="D460" s="553"/>
      <c r="E460" s="553"/>
      <c r="F460" s="553"/>
      <c r="G460" s="553"/>
      <c r="H460" s="554"/>
      <c r="I460" s="378" t="s">
        <v>527</v>
      </c>
      <c r="J460" s="439"/>
      <c r="K460" s="379"/>
      <c r="L460" s="379"/>
      <c r="M460" s="379"/>
      <c r="N460" s="380"/>
    </row>
    <row r="461" spans="1:14" ht="16.5" thickBot="1" x14ac:dyDescent="0.3">
      <c r="A461" s="528" t="s">
        <v>823</v>
      </c>
      <c r="B461" s="529"/>
      <c r="C461" s="529"/>
      <c r="D461" s="529"/>
      <c r="E461" s="529"/>
      <c r="F461" s="529"/>
      <c r="G461" s="529"/>
      <c r="H461" s="529"/>
      <c r="I461" s="529"/>
      <c r="J461" s="529"/>
      <c r="K461" s="529"/>
      <c r="L461" s="529"/>
      <c r="M461" s="529"/>
      <c r="N461" s="530"/>
    </row>
    <row r="462" spans="1:14" s="54" customFormat="1" ht="12" x14ac:dyDescent="0.2">
      <c r="A462" s="373" t="s">
        <v>824</v>
      </c>
      <c r="B462" s="531" t="s">
        <v>825</v>
      </c>
      <c r="C462" s="532"/>
      <c r="D462" s="532"/>
      <c r="E462" s="532"/>
      <c r="F462" s="532"/>
      <c r="G462" s="532"/>
      <c r="H462" s="533"/>
      <c r="I462" s="374" t="s">
        <v>343</v>
      </c>
      <c r="J462" s="437"/>
      <c r="K462" s="375"/>
      <c r="L462" s="375"/>
      <c r="M462" s="375"/>
      <c r="N462" s="376"/>
    </row>
    <row r="463" spans="1:14" s="54" customFormat="1" ht="12" x14ac:dyDescent="0.2">
      <c r="A463" s="365" t="s">
        <v>243</v>
      </c>
      <c r="B463" s="458" t="s">
        <v>344</v>
      </c>
      <c r="C463" s="459"/>
      <c r="D463" s="459"/>
      <c r="E463" s="459"/>
      <c r="F463" s="459"/>
      <c r="G463" s="459"/>
      <c r="H463" s="460"/>
      <c r="I463" s="366" t="s">
        <v>343</v>
      </c>
      <c r="J463" s="438"/>
      <c r="K463" s="367"/>
      <c r="L463" s="367"/>
      <c r="M463" s="367"/>
      <c r="N463" s="368"/>
    </row>
    <row r="464" spans="1:14" s="54" customFormat="1" ht="24" customHeight="1" x14ac:dyDescent="0.2">
      <c r="A464" s="365" t="s">
        <v>826</v>
      </c>
      <c r="B464" s="489" t="s">
        <v>345</v>
      </c>
      <c r="C464" s="490"/>
      <c r="D464" s="490"/>
      <c r="E464" s="490"/>
      <c r="F464" s="490"/>
      <c r="G464" s="490"/>
      <c r="H464" s="491"/>
      <c r="I464" s="366" t="s">
        <v>343</v>
      </c>
      <c r="J464" s="438"/>
      <c r="K464" s="367"/>
      <c r="L464" s="367"/>
      <c r="M464" s="367"/>
      <c r="N464" s="368"/>
    </row>
    <row r="465" spans="1:14" s="54" customFormat="1" ht="24" customHeight="1" x14ac:dyDescent="0.2">
      <c r="A465" s="365" t="s">
        <v>827</v>
      </c>
      <c r="B465" s="489" t="s">
        <v>347</v>
      </c>
      <c r="C465" s="490"/>
      <c r="D465" s="490"/>
      <c r="E465" s="490"/>
      <c r="F465" s="490"/>
      <c r="G465" s="490"/>
      <c r="H465" s="491"/>
      <c r="I465" s="366" t="s">
        <v>343</v>
      </c>
      <c r="J465" s="438"/>
      <c r="K465" s="367"/>
      <c r="L465" s="367"/>
      <c r="M465" s="367"/>
      <c r="N465" s="368"/>
    </row>
    <row r="466" spans="1:14" s="54" customFormat="1" ht="24" customHeight="1" x14ac:dyDescent="0.2">
      <c r="A466" s="365" t="s">
        <v>828</v>
      </c>
      <c r="B466" s="489" t="s">
        <v>349</v>
      </c>
      <c r="C466" s="490"/>
      <c r="D466" s="490"/>
      <c r="E466" s="490"/>
      <c r="F466" s="490"/>
      <c r="G466" s="490"/>
      <c r="H466" s="491"/>
      <c r="I466" s="366" t="s">
        <v>343</v>
      </c>
      <c r="J466" s="438"/>
      <c r="K466" s="367"/>
      <c r="L466" s="367"/>
      <c r="M466" s="367"/>
      <c r="N466" s="368"/>
    </row>
    <row r="467" spans="1:14" s="54" customFormat="1" ht="12" x14ac:dyDescent="0.2">
      <c r="A467" s="365" t="s">
        <v>244</v>
      </c>
      <c r="B467" s="458" t="s">
        <v>350</v>
      </c>
      <c r="C467" s="459"/>
      <c r="D467" s="459"/>
      <c r="E467" s="459"/>
      <c r="F467" s="459"/>
      <c r="G467" s="459"/>
      <c r="H467" s="460"/>
      <c r="I467" s="366" t="s">
        <v>343</v>
      </c>
      <c r="J467" s="438"/>
      <c r="K467" s="367"/>
      <c r="L467" s="367"/>
      <c r="M467" s="367"/>
      <c r="N467" s="368"/>
    </row>
    <row r="468" spans="1:14" s="54" customFormat="1" ht="12" x14ac:dyDescent="0.2">
      <c r="A468" s="365" t="s">
        <v>245</v>
      </c>
      <c r="B468" s="458" t="s">
        <v>351</v>
      </c>
      <c r="C468" s="459"/>
      <c r="D468" s="459"/>
      <c r="E468" s="459"/>
      <c r="F468" s="459"/>
      <c r="G468" s="459"/>
      <c r="H468" s="460"/>
      <c r="I468" s="366" t="s">
        <v>343</v>
      </c>
      <c r="J468" s="438"/>
      <c r="K468" s="367"/>
      <c r="L468" s="367"/>
      <c r="M468" s="367"/>
      <c r="N468" s="368"/>
    </row>
    <row r="469" spans="1:14" s="54" customFormat="1" ht="12" x14ac:dyDescent="0.2">
      <c r="A469" s="365" t="s">
        <v>246</v>
      </c>
      <c r="B469" s="458" t="s">
        <v>352</v>
      </c>
      <c r="C469" s="459"/>
      <c r="D469" s="459"/>
      <c r="E469" s="459"/>
      <c r="F469" s="459"/>
      <c r="G469" s="459"/>
      <c r="H469" s="460"/>
      <c r="I469" s="366" t="s">
        <v>343</v>
      </c>
      <c r="J469" s="438"/>
      <c r="K469" s="367"/>
      <c r="L469" s="367"/>
      <c r="M469" s="367"/>
      <c r="N469" s="368"/>
    </row>
    <row r="470" spans="1:14" s="54" customFormat="1" ht="12" x14ac:dyDescent="0.2">
      <c r="A470" s="365" t="s">
        <v>247</v>
      </c>
      <c r="B470" s="458" t="s">
        <v>353</v>
      </c>
      <c r="C470" s="459"/>
      <c r="D470" s="459"/>
      <c r="E470" s="459"/>
      <c r="F470" s="459"/>
      <c r="G470" s="459"/>
      <c r="H470" s="460"/>
      <c r="I470" s="366" t="s">
        <v>343</v>
      </c>
      <c r="J470" s="438"/>
      <c r="K470" s="367"/>
      <c r="L470" s="367"/>
      <c r="M470" s="367"/>
      <c r="N470" s="368"/>
    </row>
    <row r="471" spans="1:14" s="54" customFormat="1" ht="12" x14ac:dyDescent="0.2">
      <c r="A471" s="365" t="s">
        <v>829</v>
      </c>
      <c r="B471" s="458" t="s">
        <v>354</v>
      </c>
      <c r="C471" s="459"/>
      <c r="D471" s="459"/>
      <c r="E471" s="459"/>
      <c r="F471" s="459"/>
      <c r="G471" s="459"/>
      <c r="H471" s="460"/>
      <c r="I471" s="366" t="s">
        <v>343</v>
      </c>
      <c r="J471" s="438"/>
      <c r="K471" s="367"/>
      <c r="L471" s="367"/>
      <c r="M471" s="367"/>
      <c r="N471" s="368"/>
    </row>
    <row r="472" spans="1:14" s="54" customFormat="1" ht="12" x14ac:dyDescent="0.2">
      <c r="A472" s="365" t="s">
        <v>830</v>
      </c>
      <c r="B472" s="458" t="s">
        <v>356</v>
      </c>
      <c r="C472" s="459"/>
      <c r="D472" s="459"/>
      <c r="E472" s="459"/>
      <c r="F472" s="459"/>
      <c r="G472" s="459"/>
      <c r="H472" s="460"/>
      <c r="I472" s="366" t="s">
        <v>343</v>
      </c>
      <c r="J472" s="438"/>
      <c r="K472" s="367"/>
      <c r="L472" s="367"/>
      <c r="M472" s="367"/>
      <c r="N472" s="368"/>
    </row>
    <row r="473" spans="1:14" s="54" customFormat="1" ht="24" customHeight="1" x14ac:dyDescent="0.2">
      <c r="A473" s="365" t="s">
        <v>831</v>
      </c>
      <c r="B473" s="461" t="s">
        <v>358</v>
      </c>
      <c r="C473" s="462"/>
      <c r="D473" s="462"/>
      <c r="E473" s="462"/>
      <c r="F473" s="462"/>
      <c r="G473" s="462"/>
      <c r="H473" s="463"/>
      <c r="I473" s="366" t="s">
        <v>343</v>
      </c>
      <c r="J473" s="438"/>
      <c r="K473" s="367"/>
      <c r="L473" s="367"/>
      <c r="M473" s="367"/>
      <c r="N473" s="368"/>
    </row>
    <row r="474" spans="1:14" s="54" customFormat="1" ht="12" x14ac:dyDescent="0.2">
      <c r="A474" s="365" t="s">
        <v>832</v>
      </c>
      <c r="B474" s="480" t="s">
        <v>360</v>
      </c>
      <c r="C474" s="481"/>
      <c r="D474" s="481"/>
      <c r="E474" s="481"/>
      <c r="F474" s="481"/>
      <c r="G474" s="481"/>
      <c r="H474" s="482"/>
      <c r="I474" s="366" t="s">
        <v>343</v>
      </c>
      <c r="J474" s="438"/>
      <c r="K474" s="367"/>
      <c r="L474" s="367"/>
      <c r="M474" s="367"/>
      <c r="N474" s="368"/>
    </row>
    <row r="475" spans="1:14" s="54" customFormat="1" ht="12" x14ac:dyDescent="0.2">
      <c r="A475" s="365" t="s">
        <v>833</v>
      </c>
      <c r="B475" s="480" t="s">
        <v>362</v>
      </c>
      <c r="C475" s="481"/>
      <c r="D475" s="481"/>
      <c r="E475" s="481"/>
      <c r="F475" s="481"/>
      <c r="G475" s="481"/>
      <c r="H475" s="482"/>
      <c r="I475" s="366" t="s">
        <v>343</v>
      </c>
      <c r="J475" s="438"/>
      <c r="K475" s="367"/>
      <c r="L475" s="367"/>
      <c r="M475" s="367"/>
      <c r="N475" s="368"/>
    </row>
    <row r="476" spans="1:14" s="54" customFormat="1" ht="24" customHeight="1" x14ac:dyDescent="0.2">
      <c r="A476" s="365" t="s">
        <v>834</v>
      </c>
      <c r="B476" s="461" t="s">
        <v>835</v>
      </c>
      <c r="C476" s="462"/>
      <c r="D476" s="462"/>
      <c r="E476" s="462"/>
      <c r="F476" s="462"/>
      <c r="G476" s="462"/>
      <c r="H476" s="463"/>
      <c r="I476" s="366" t="s">
        <v>343</v>
      </c>
      <c r="J476" s="438"/>
      <c r="K476" s="367"/>
      <c r="L476" s="367"/>
      <c r="M476" s="367"/>
      <c r="N476" s="368"/>
    </row>
    <row r="477" spans="1:14" s="54" customFormat="1" ht="12" x14ac:dyDescent="0.2">
      <c r="A477" s="365" t="s">
        <v>836</v>
      </c>
      <c r="B477" s="480" t="s">
        <v>837</v>
      </c>
      <c r="C477" s="481"/>
      <c r="D477" s="481"/>
      <c r="E477" s="481"/>
      <c r="F477" s="481"/>
      <c r="G477" s="481"/>
      <c r="H477" s="482"/>
      <c r="I477" s="366" t="s">
        <v>343</v>
      </c>
      <c r="J477" s="438"/>
      <c r="K477" s="367"/>
      <c r="L477" s="367"/>
      <c r="M477" s="367"/>
      <c r="N477" s="368"/>
    </row>
    <row r="478" spans="1:14" s="54" customFormat="1" ht="12" x14ac:dyDescent="0.2">
      <c r="A478" s="365" t="s">
        <v>838</v>
      </c>
      <c r="B478" s="480" t="s">
        <v>839</v>
      </c>
      <c r="C478" s="481"/>
      <c r="D478" s="481"/>
      <c r="E478" s="481"/>
      <c r="F478" s="481"/>
      <c r="G478" s="481"/>
      <c r="H478" s="482"/>
      <c r="I478" s="366" t="s">
        <v>343</v>
      </c>
      <c r="J478" s="438"/>
      <c r="K478" s="367"/>
      <c r="L478" s="367"/>
      <c r="M478" s="367"/>
      <c r="N478" s="368"/>
    </row>
    <row r="479" spans="1:14" s="54" customFormat="1" ht="12" x14ac:dyDescent="0.2">
      <c r="A479" s="365" t="s">
        <v>840</v>
      </c>
      <c r="B479" s="458" t="s">
        <v>364</v>
      </c>
      <c r="C479" s="459"/>
      <c r="D479" s="459"/>
      <c r="E479" s="459"/>
      <c r="F479" s="459"/>
      <c r="G479" s="459"/>
      <c r="H479" s="460"/>
      <c r="I479" s="366" t="s">
        <v>343</v>
      </c>
      <c r="J479" s="438"/>
      <c r="K479" s="367"/>
      <c r="L479" s="367"/>
      <c r="M479" s="367"/>
      <c r="N479" s="368"/>
    </row>
    <row r="480" spans="1:14" s="54" customFormat="1" ht="12" x14ac:dyDescent="0.2">
      <c r="A480" s="365" t="s">
        <v>841</v>
      </c>
      <c r="B480" s="534" t="s">
        <v>842</v>
      </c>
      <c r="C480" s="535"/>
      <c r="D480" s="535"/>
      <c r="E480" s="535"/>
      <c r="F480" s="535"/>
      <c r="G480" s="535"/>
      <c r="H480" s="536"/>
      <c r="I480" s="366" t="s">
        <v>343</v>
      </c>
      <c r="J480" s="438"/>
      <c r="K480" s="367"/>
      <c r="L480" s="367"/>
      <c r="M480" s="367"/>
      <c r="N480" s="368"/>
    </row>
    <row r="481" spans="1:14" s="54" customFormat="1" ht="12" x14ac:dyDescent="0.2">
      <c r="A481" s="365" t="s">
        <v>843</v>
      </c>
      <c r="B481" s="458" t="s">
        <v>844</v>
      </c>
      <c r="C481" s="459"/>
      <c r="D481" s="459"/>
      <c r="E481" s="459"/>
      <c r="F481" s="459"/>
      <c r="G481" s="459"/>
      <c r="H481" s="460"/>
      <c r="I481" s="366" t="s">
        <v>343</v>
      </c>
      <c r="J481" s="438"/>
      <c r="K481" s="367"/>
      <c r="L481" s="367"/>
      <c r="M481" s="367"/>
      <c r="N481" s="368"/>
    </row>
    <row r="482" spans="1:14" s="54" customFormat="1" ht="12" x14ac:dyDescent="0.2">
      <c r="A482" s="365" t="s">
        <v>845</v>
      </c>
      <c r="B482" s="458" t="s">
        <v>846</v>
      </c>
      <c r="C482" s="459"/>
      <c r="D482" s="459"/>
      <c r="E482" s="459"/>
      <c r="F482" s="459"/>
      <c r="G482" s="459"/>
      <c r="H482" s="460"/>
      <c r="I482" s="366" t="s">
        <v>343</v>
      </c>
      <c r="J482" s="438"/>
      <c r="K482" s="367"/>
      <c r="L482" s="367"/>
      <c r="M482" s="367"/>
      <c r="N482" s="368"/>
    </row>
    <row r="483" spans="1:14" s="54" customFormat="1" ht="12" x14ac:dyDescent="0.2">
      <c r="A483" s="365" t="s">
        <v>847</v>
      </c>
      <c r="B483" s="480" t="s">
        <v>575</v>
      </c>
      <c r="C483" s="481"/>
      <c r="D483" s="481"/>
      <c r="E483" s="481"/>
      <c r="F483" s="481"/>
      <c r="G483" s="481"/>
      <c r="H483" s="482"/>
      <c r="I483" s="366" t="s">
        <v>343</v>
      </c>
      <c r="J483" s="438"/>
      <c r="K483" s="367"/>
      <c r="L483" s="367"/>
      <c r="M483" s="367"/>
      <c r="N483" s="368"/>
    </row>
    <row r="484" spans="1:14" s="54" customFormat="1" ht="12" x14ac:dyDescent="0.2">
      <c r="A484" s="365" t="s">
        <v>848</v>
      </c>
      <c r="B484" s="480" t="s">
        <v>849</v>
      </c>
      <c r="C484" s="481"/>
      <c r="D484" s="481"/>
      <c r="E484" s="481"/>
      <c r="F484" s="481"/>
      <c r="G484" s="481"/>
      <c r="H484" s="482"/>
      <c r="I484" s="366" t="s">
        <v>343</v>
      </c>
      <c r="J484" s="438"/>
      <c r="K484" s="367"/>
      <c r="L484" s="367"/>
      <c r="M484" s="367"/>
      <c r="N484" s="368"/>
    </row>
    <row r="485" spans="1:14" s="54" customFormat="1" ht="12" x14ac:dyDescent="0.2">
      <c r="A485" s="365" t="s">
        <v>850</v>
      </c>
      <c r="B485" s="480" t="s">
        <v>851</v>
      </c>
      <c r="C485" s="481"/>
      <c r="D485" s="481"/>
      <c r="E485" s="481"/>
      <c r="F485" s="481"/>
      <c r="G485" s="481"/>
      <c r="H485" s="482"/>
      <c r="I485" s="366" t="s">
        <v>343</v>
      </c>
      <c r="J485" s="438"/>
      <c r="K485" s="367"/>
      <c r="L485" s="367"/>
      <c r="M485" s="367"/>
      <c r="N485" s="368"/>
    </row>
    <row r="486" spans="1:14" s="54" customFormat="1" ht="24" customHeight="1" x14ac:dyDescent="0.2">
      <c r="A486" s="365" t="s">
        <v>852</v>
      </c>
      <c r="B486" s="461" t="s">
        <v>853</v>
      </c>
      <c r="C486" s="462"/>
      <c r="D486" s="462"/>
      <c r="E486" s="462"/>
      <c r="F486" s="462"/>
      <c r="G486" s="462"/>
      <c r="H486" s="463"/>
      <c r="I486" s="366" t="s">
        <v>343</v>
      </c>
      <c r="J486" s="438"/>
      <c r="K486" s="367"/>
      <c r="L486" s="367"/>
      <c r="M486" s="367"/>
      <c r="N486" s="368"/>
    </row>
    <row r="487" spans="1:14" s="54" customFormat="1" ht="24" customHeight="1" x14ac:dyDescent="0.2">
      <c r="A487" s="365" t="s">
        <v>854</v>
      </c>
      <c r="B487" s="461" t="s">
        <v>855</v>
      </c>
      <c r="C487" s="462"/>
      <c r="D487" s="462"/>
      <c r="E487" s="462"/>
      <c r="F487" s="462"/>
      <c r="G487" s="462"/>
      <c r="H487" s="463"/>
      <c r="I487" s="366" t="s">
        <v>343</v>
      </c>
      <c r="J487" s="438"/>
      <c r="K487" s="367"/>
      <c r="L487" s="367"/>
      <c r="M487" s="367"/>
      <c r="N487" s="368"/>
    </row>
    <row r="488" spans="1:14" s="54" customFormat="1" ht="12" x14ac:dyDescent="0.2">
      <c r="A488" s="365" t="s">
        <v>856</v>
      </c>
      <c r="B488" s="458" t="s">
        <v>857</v>
      </c>
      <c r="C488" s="459"/>
      <c r="D488" s="459"/>
      <c r="E488" s="459"/>
      <c r="F488" s="459"/>
      <c r="G488" s="459"/>
      <c r="H488" s="460"/>
      <c r="I488" s="366" t="s">
        <v>343</v>
      </c>
      <c r="J488" s="438"/>
      <c r="K488" s="367"/>
      <c r="L488" s="367"/>
      <c r="M488" s="367"/>
      <c r="N488" s="368"/>
    </row>
    <row r="489" spans="1:14" s="54" customFormat="1" ht="12" x14ac:dyDescent="0.2">
      <c r="A489" s="365" t="s">
        <v>858</v>
      </c>
      <c r="B489" s="458" t="s">
        <v>859</v>
      </c>
      <c r="C489" s="459"/>
      <c r="D489" s="459"/>
      <c r="E489" s="459"/>
      <c r="F489" s="459"/>
      <c r="G489" s="459"/>
      <c r="H489" s="460"/>
      <c r="I489" s="366" t="s">
        <v>343</v>
      </c>
      <c r="J489" s="438"/>
      <c r="K489" s="367"/>
      <c r="L489" s="367"/>
      <c r="M489" s="367"/>
      <c r="N489" s="368"/>
    </row>
    <row r="490" spans="1:14" s="54" customFormat="1" ht="12" x14ac:dyDescent="0.2">
      <c r="A490" s="365" t="s">
        <v>860</v>
      </c>
      <c r="B490" s="458" t="s">
        <v>861</v>
      </c>
      <c r="C490" s="459"/>
      <c r="D490" s="459"/>
      <c r="E490" s="459"/>
      <c r="F490" s="459"/>
      <c r="G490" s="459"/>
      <c r="H490" s="460"/>
      <c r="I490" s="366" t="s">
        <v>343</v>
      </c>
      <c r="J490" s="438"/>
      <c r="K490" s="367"/>
      <c r="L490" s="367"/>
      <c r="M490" s="367"/>
      <c r="N490" s="368"/>
    </row>
    <row r="491" spans="1:14" s="54" customFormat="1" ht="12" x14ac:dyDescent="0.2">
      <c r="A491" s="365" t="s">
        <v>862</v>
      </c>
      <c r="B491" s="458" t="s">
        <v>863</v>
      </c>
      <c r="C491" s="459"/>
      <c r="D491" s="459"/>
      <c r="E491" s="459"/>
      <c r="F491" s="459"/>
      <c r="G491" s="459"/>
      <c r="H491" s="460"/>
      <c r="I491" s="366" t="s">
        <v>343</v>
      </c>
      <c r="J491" s="438"/>
      <c r="K491" s="367"/>
      <c r="L491" s="367"/>
      <c r="M491" s="367"/>
      <c r="N491" s="368"/>
    </row>
    <row r="492" spans="1:14" s="54" customFormat="1" ht="12" x14ac:dyDescent="0.2">
      <c r="A492" s="365" t="s">
        <v>864</v>
      </c>
      <c r="B492" s="480" t="s">
        <v>865</v>
      </c>
      <c r="C492" s="481"/>
      <c r="D492" s="481"/>
      <c r="E492" s="481"/>
      <c r="F492" s="481"/>
      <c r="G492" s="481"/>
      <c r="H492" s="482"/>
      <c r="I492" s="366" t="s">
        <v>343</v>
      </c>
      <c r="J492" s="438"/>
      <c r="K492" s="367"/>
      <c r="L492" s="367"/>
      <c r="M492" s="367"/>
      <c r="N492" s="368"/>
    </row>
    <row r="493" spans="1:14" s="54" customFormat="1" ht="12" x14ac:dyDescent="0.2">
      <c r="A493" s="365" t="s">
        <v>866</v>
      </c>
      <c r="B493" s="458" t="s">
        <v>867</v>
      </c>
      <c r="C493" s="459"/>
      <c r="D493" s="459"/>
      <c r="E493" s="459"/>
      <c r="F493" s="459"/>
      <c r="G493" s="459"/>
      <c r="H493" s="460"/>
      <c r="I493" s="366" t="s">
        <v>343</v>
      </c>
      <c r="J493" s="438"/>
      <c r="K493" s="367"/>
      <c r="L493" s="367"/>
      <c r="M493" s="367"/>
      <c r="N493" s="368"/>
    </row>
    <row r="494" spans="1:14" s="54" customFormat="1" ht="12" x14ac:dyDescent="0.2">
      <c r="A494" s="365" t="s">
        <v>868</v>
      </c>
      <c r="B494" s="458" t="s">
        <v>869</v>
      </c>
      <c r="C494" s="459"/>
      <c r="D494" s="459"/>
      <c r="E494" s="459"/>
      <c r="F494" s="459"/>
      <c r="G494" s="459"/>
      <c r="H494" s="460"/>
      <c r="I494" s="366" t="s">
        <v>343</v>
      </c>
      <c r="J494" s="438"/>
      <c r="K494" s="367"/>
      <c r="L494" s="367"/>
      <c r="M494" s="367"/>
      <c r="N494" s="368"/>
    </row>
    <row r="495" spans="1:14" s="54" customFormat="1" ht="12" x14ac:dyDescent="0.2">
      <c r="A495" s="365" t="s">
        <v>870</v>
      </c>
      <c r="B495" s="458" t="s">
        <v>871</v>
      </c>
      <c r="C495" s="459"/>
      <c r="D495" s="459"/>
      <c r="E495" s="459"/>
      <c r="F495" s="459"/>
      <c r="G495" s="459"/>
      <c r="H495" s="460"/>
      <c r="I495" s="366" t="s">
        <v>343</v>
      </c>
      <c r="J495" s="438"/>
      <c r="K495" s="367"/>
      <c r="L495" s="367"/>
      <c r="M495" s="367"/>
      <c r="N495" s="368"/>
    </row>
    <row r="496" spans="1:14" s="54" customFormat="1" ht="24" customHeight="1" x14ac:dyDescent="0.2">
      <c r="A496" s="365" t="s">
        <v>872</v>
      </c>
      <c r="B496" s="461" t="s">
        <v>873</v>
      </c>
      <c r="C496" s="462"/>
      <c r="D496" s="462"/>
      <c r="E496" s="462"/>
      <c r="F496" s="462"/>
      <c r="G496" s="462"/>
      <c r="H496" s="463"/>
      <c r="I496" s="366" t="s">
        <v>343</v>
      </c>
      <c r="J496" s="438"/>
      <c r="K496" s="367"/>
      <c r="L496" s="367"/>
      <c r="M496" s="367"/>
      <c r="N496" s="368"/>
    </row>
    <row r="497" spans="1:14" s="54" customFormat="1" ht="12" x14ac:dyDescent="0.2">
      <c r="A497" s="365" t="s">
        <v>874</v>
      </c>
      <c r="B497" s="458" t="s">
        <v>875</v>
      </c>
      <c r="C497" s="459"/>
      <c r="D497" s="459"/>
      <c r="E497" s="459"/>
      <c r="F497" s="459"/>
      <c r="G497" s="459"/>
      <c r="H497" s="460"/>
      <c r="I497" s="366" t="s">
        <v>343</v>
      </c>
      <c r="J497" s="438"/>
      <c r="K497" s="367"/>
      <c r="L497" s="367"/>
      <c r="M497" s="367"/>
      <c r="N497" s="368"/>
    </row>
    <row r="498" spans="1:14" s="54" customFormat="1" ht="12" x14ac:dyDescent="0.2">
      <c r="A498" s="365" t="s">
        <v>876</v>
      </c>
      <c r="B498" s="534" t="s">
        <v>877</v>
      </c>
      <c r="C498" s="535"/>
      <c r="D498" s="535"/>
      <c r="E498" s="535"/>
      <c r="F498" s="535"/>
      <c r="G498" s="535"/>
      <c r="H498" s="536"/>
      <c r="I498" s="366" t="s">
        <v>343</v>
      </c>
      <c r="J498" s="438"/>
      <c r="K498" s="367"/>
      <c r="L498" s="367"/>
      <c r="M498" s="367"/>
      <c r="N498" s="368"/>
    </row>
    <row r="499" spans="1:14" s="54" customFormat="1" ht="12" x14ac:dyDescent="0.2">
      <c r="A499" s="365" t="s">
        <v>878</v>
      </c>
      <c r="B499" s="458" t="s">
        <v>879</v>
      </c>
      <c r="C499" s="459"/>
      <c r="D499" s="459"/>
      <c r="E499" s="459"/>
      <c r="F499" s="459"/>
      <c r="G499" s="459"/>
      <c r="H499" s="460"/>
      <c r="I499" s="366" t="s">
        <v>343</v>
      </c>
      <c r="J499" s="438"/>
      <c r="K499" s="367"/>
      <c r="L499" s="367"/>
      <c r="M499" s="367"/>
      <c r="N499" s="368"/>
    </row>
    <row r="500" spans="1:14" s="54" customFormat="1" ht="12" x14ac:dyDescent="0.2">
      <c r="A500" s="365" t="s">
        <v>880</v>
      </c>
      <c r="B500" s="458" t="s">
        <v>881</v>
      </c>
      <c r="C500" s="459"/>
      <c r="D500" s="459"/>
      <c r="E500" s="459"/>
      <c r="F500" s="459"/>
      <c r="G500" s="459"/>
      <c r="H500" s="460"/>
      <c r="I500" s="366" t="s">
        <v>343</v>
      </c>
      <c r="J500" s="438"/>
      <c r="K500" s="367"/>
      <c r="L500" s="367"/>
      <c r="M500" s="367"/>
      <c r="N500" s="368"/>
    </row>
    <row r="501" spans="1:14" s="54" customFormat="1" ht="24" customHeight="1" x14ac:dyDescent="0.2">
      <c r="A501" s="365" t="s">
        <v>882</v>
      </c>
      <c r="B501" s="489" t="s">
        <v>883</v>
      </c>
      <c r="C501" s="490"/>
      <c r="D501" s="490"/>
      <c r="E501" s="490"/>
      <c r="F501" s="490"/>
      <c r="G501" s="490"/>
      <c r="H501" s="491"/>
      <c r="I501" s="366" t="s">
        <v>343</v>
      </c>
      <c r="J501" s="438"/>
      <c r="K501" s="367"/>
      <c r="L501" s="367"/>
      <c r="M501" s="367"/>
      <c r="N501" s="368"/>
    </row>
    <row r="502" spans="1:14" s="54" customFormat="1" ht="12" x14ac:dyDescent="0.2">
      <c r="A502" s="365" t="s">
        <v>884</v>
      </c>
      <c r="B502" s="495" t="s">
        <v>790</v>
      </c>
      <c r="C502" s="496"/>
      <c r="D502" s="496"/>
      <c r="E502" s="496"/>
      <c r="F502" s="496"/>
      <c r="G502" s="496"/>
      <c r="H502" s="497"/>
      <c r="I502" s="366" t="s">
        <v>343</v>
      </c>
      <c r="J502" s="438"/>
      <c r="K502" s="367"/>
      <c r="L502" s="367"/>
      <c r="M502" s="367"/>
      <c r="N502" s="368"/>
    </row>
    <row r="503" spans="1:14" s="54" customFormat="1" ht="12" x14ac:dyDescent="0.2">
      <c r="A503" s="365" t="s">
        <v>885</v>
      </c>
      <c r="B503" s="495" t="s">
        <v>793</v>
      </c>
      <c r="C503" s="496"/>
      <c r="D503" s="496"/>
      <c r="E503" s="496"/>
      <c r="F503" s="496"/>
      <c r="G503" s="496"/>
      <c r="H503" s="497"/>
      <c r="I503" s="366" t="s">
        <v>343</v>
      </c>
      <c r="J503" s="438"/>
      <c r="K503" s="367"/>
      <c r="L503" s="367"/>
      <c r="M503" s="367"/>
      <c r="N503" s="368"/>
    </row>
    <row r="504" spans="1:14" s="54" customFormat="1" ht="12" x14ac:dyDescent="0.2">
      <c r="A504" s="365" t="s">
        <v>886</v>
      </c>
      <c r="B504" s="458" t="s">
        <v>887</v>
      </c>
      <c r="C504" s="459"/>
      <c r="D504" s="459"/>
      <c r="E504" s="459"/>
      <c r="F504" s="459"/>
      <c r="G504" s="459"/>
      <c r="H504" s="460"/>
      <c r="I504" s="366" t="s">
        <v>343</v>
      </c>
      <c r="J504" s="438"/>
      <c r="K504" s="367"/>
      <c r="L504" s="367"/>
      <c r="M504" s="367"/>
      <c r="N504" s="368"/>
    </row>
    <row r="505" spans="1:14" s="54" customFormat="1" ht="12" x14ac:dyDescent="0.2">
      <c r="A505" s="365" t="s">
        <v>888</v>
      </c>
      <c r="B505" s="534" t="s">
        <v>889</v>
      </c>
      <c r="C505" s="535"/>
      <c r="D505" s="535"/>
      <c r="E505" s="535"/>
      <c r="F505" s="535"/>
      <c r="G505" s="535"/>
      <c r="H505" s="536"/>
      <c r="I505" s="366" t="s">
        <v>343</v>
      </c>
      <c r="J505" s="438"/>
      <c r="K505" s="367"/>
      <c r="L505" s="367"/>
      <c r="M505" s="367"/>
      <c r="N505" s="368"/>
    </row>
    <row r="506" spans="1:14" s="54" customFormat="1" ht="12" x14ac:dyDescent="0.2">
      <c r="A506" s="365" t="s">
        <v>890</v>
      </c>
      <c r="B506" s="458" t="s">
        <v>891</v>
      </c>
      <c r="C506" s="459"/>
      <c r="D506" s="459"/>
      <c r="E506" s="459"/>
      <c r="F506" s="459"/>
      <c r="G506" s="459"/>
      <c r="H506" s="460"/>
      <c r="I506" s="366" t="s">
        <v>343</v>
      </c>
      <c r="J506" s="438"/>
      <c r="K506" s="367"/>
      <c r="L506" s="367"/>
      <c r="M506" s="367"/>
      <c r="N506" s="368"/>
    </row>
    <row r="507" spans="1:14" s="54" customFormat="1" ht="12" x14ac:dyDescent="0.2">
      <c r="A507" s="365" t="s">
        <v>892</v>
      </c>
      <c r="B507" s="480" t="s">
        <v>893</v>
      </c>
      <c r="C507" s="481"/>
      <c r="D507" s="481"/>
      <c r="E507" s="481"/>
      <c r="F507" s="481"/>
      <c r="G507" s="481"/>
      <c r="H507" s="482"/>
      <c r="I507" s="366" t="s">
        <v>343</v>
      </c>
      <c r="J507" s="438"/>
      <c r="K507" s="367"/>
      <c r="L507" s="367"/>
      <c r="M507" s="367"/>
      <c r="N507" s="368"/>
    </row>
    <row r="508" spans="1:14" s="54" customFormat="1" ht="12" x14ac:dyDescent="0.2">
      <c r="A508" s="365" t="s">
        <v>894</v>
      </c>
      <c r="B508" s="480" t="s">
        <v>895</v>
      </c>
      <c r="C508" s="481"/>
      <c r="D508" s="481"/>
      <c r="E508" s="481"/>
      <c r="F508" s="481"/>
      <c r="G508" s="481"/>
      <c r="H508" s="482"/>
      <c r="I508" s="366" t="s">
        <v>343</v>
      </c>
      <c r="J508" s="438"/>
      <c r="K508" s="367"/>
      <c r="L508" s="367"/>
      <c r="M508" s="367"/>
      <c r="N508" s="368"/>
    </row>
    <row r="509" spans="1:14" s="54" customFormat="1" ht="12" x14ac:dyDescent="0.2">
      <c r="A509" s="365" t="s">
        <v>896</v>
      </c>
      <c r="B509" s="480" t="s">
        <v>897</v>
      </c>
      <c r="C509" s="481"/>
      <c r="D509" s="481"/>
      <c r="E509" s="481"/>
      <c r="F509" s="481"/>
      <c r="G509" s="481"/>
      <c r="H509" s="482"/>
      <c r="I509" s="366" t="s">
        <v>343</v>
      </c>
      <c r="J509" s="438"/>
      <c r="K509" s="367"/>
      <c r="L509" s="367"/>
      <c r="M509" s="367"/>
      <c r="N509" s="368"/>
    </row>
    <row r="510" spans="1:14" s="54" customFormat="1" ht="12" x14ac:dyDescent="0.2">
      <c r="A510" s="365" t="s">
        <v>898</v>
      </c>
      <c r="B510" s="480" t="s">
        <v>899</v>
      </c>
      <c r="C510" s="481"/>
      <c r="D510" s="481"/>
      <c r="E510" s="481"/>
      <c r="F510" s="481"/>
      <c r="G510" s="481"/>
      <c r="H510" s="482"/>
      <c r="I510" s="366" t="s">
        <v>343</v>
      </c>
      <c r="J510" s="438"/>
      <c r="K510" s="367"/>
      <c r="L510" s="367"/>
      <c r="M510" s="367"/>
      <c r="N510" s="368"/>
    </row>
    <row r="511" spans="1:14" s="54" customFormat="1" ht="12" x14ac:dyDescent="0.2">
      <c r="A511" s="365" t="s">
        <v>900</v>
      </c>
      <c r="B511" s="480" t="s">
        <v>901</v>
      </c>
      <c r="C511" s="481"/>
      <c r="D511" s="481"/>
      <c r="E511" s="481"/>
      <c r="F511" s="481"/>
      <c r="G511" s="481"/>
      <c r="H511" s="482"/>
      <c r="I511" s="366" t="s">
        <v>343</v>
      </c>
      <c r="J511" s="438"/>
      <c r="K511" s="367"/>
      <c r="L511" s="367"/>
      <c r="M511" s="367"/>
      <c r="N511" s="368"/>
    </row>
    <row r="512" spans="1:14" s="54" customFormat="1" ht="12" x14ac:dyDescent="0.2">
      <c r="A512" s="365" t="s">
        <v>902</v>
      </c>
      <c r="B512" s="480" t="s">
        <v>903</v>
      </c>
      <c r="C512" s="481"/>
      <c r="D512" s="481"/>
      <c r="E512" s="481"/>
      <c r="F512" s="481"/>
      <c r="G512" s="481"/>
      <c r="H512" s="482"/>
      <c r="I512" s="366" t="s">
        <v>343</v>
      </c>
      <c r="J512" s="438"/>
      <c r="K512" s="367"/>
      <c r="L512" s="367"/>
      <c r="M512" s="367"/>
      <c r="N512" s="368"/>
    </row>
    <row r="513" spans="1:14" s="54" customFormat="1" ht="12" x14ac:dyDescent="0.2">
      <c r="A513" s="365" t="s">
        <v>904</v>
      </c>
      <c r="B513" s="458" t="s">
        <v>905</v>
      </c>
      <c r="C513" s="459"/>
      <c r="D513" s="459"/>
      <c r="E513" s="459"/>
      <c r="F513" s="459"/>
      <c r="G513" s="459"/>
      <c r="H513" s="460"/>
      <c r="I513" s="366" t="s">
        <v>343</v>
      </c>
      <c r="J513" s="438"/>
      <c r="K513" s="367"/>
      <c r="L513" s="367"/>
      <c r="M513" s="367"/>
      <c r="N513" s="368"/>
    </row>
    <row r="514" spans="1:14" s="54" customFormat="1" ht="12" x14ac:dyDescent="0.2">
      <c r="A514" s="365" t="s">
        <v>906</v>
      </c>
      <c r="B514" s="458" t="s">
        <v>907</v>
      </c>
      <c r="C514" s="459"/>
      <c r="D514" s="459"/>
      <c r="E514" s="459"/>
      <c r="F514" s="459"/>
      <c r="G514" s="459"/>
      <c r="H514" s="460"/>
      <c r="I514" s="366" t="s">
        <v>343</v>
      </c>
      <c r="J514" s="438"/>
      <c r="K514" s="367"/>
      <c r="L514" s="367"/>
      <c r="M514" s="367"/>
      <c r="N514" s="368"/>
    </row>
    <row r="515" spans="1:14" s="54" customFormat="1" ht="12" x14ac:dyDescent="0.2">
      <c r="A515" s="365" t="s">
        <v>908</v>
      </c>
      <c r="B515" s="458" t="s">
        <v>427</v>
      </c>
      <c r="C515" s="459"/>
      <c r="D515" s="459"/>
      <c r="E515" s="459"/>
      <c r="F515" s="459"/>
      <c r="G515" s="459"/>
      <c r="H515" s="460"/>
      <c r="I515" s="366" t="s">
        <v>527</v>
      </c>
      <c r="J515" s="438"/>
      <c r="K515" s="367"/>
      <c r="L515" s="367"/>
      <c r="M515" s="367"/>
      <c r="N515" s="368"/>
    </row>
    <row r="516" spans="1:14" s="54" customFormat="1" ht="12" x14ac:dyDescent="0.2">
      <c r="A516" s="365" t="s">
        <v>909</v>
      </c>
      <c r="B516" s="458" t="s">
        <v>910</v>
      </c>
      <c r="C516" s="459"/>
      <c r="D516" s="459"/>
      <c r="E516" s="459"/>
      <c r="F516" s="459"/>
      <c r="G516" s="459"/>
      <c r="H516" s="460"/>
      <c r="I516" s="366" t="s">
        <v>343</v>
      </c>
      <c r="J516" s="438"/>
      <c r="K516" s="367"/>
      <c r="L516" s="367"/>
      <c r="M516" s="367"/>
      <c r="N516" s="368"/>
    </row>
    <row r="517" spans="1:14" s="54" customFormat="1" ht="12" x14ac:dyDescent="0.2">
      <c r="A517" s="365" t="s">
        <v>911</v>
      </c>
      <c r="B517" s="534" t="s">
        <v>912</v>
      </c>
      <c r="C517" s="535"/>
      <c r="D517" s="535"/>
      <c r="E517" s="535"/>
      <c r="F517" s="535"/>
      <c r="G517" s="535"/>
      <c r="H517" s="536"/>
      <c r="I517" s="366" t="s">
        <v>343</v>
      </c>
      <c r="J517" s="438"/>
      <c r="K517" s="367"/>
      <c r="L517" s="367"/>
      <c r="M517" s="367"/>
      <c r="N517" s="368"/>
    </row>
    <row r="518" spans="1:14" s="54" customFormat="1" ht="12" x14ac:dyDescent="0.2">
      <c r="A518" s="365" t="s">
        <v>913</v>
      </c>
      <c r="B518" s="458" t="s">
        <v>914</v>
      </c>
      <c r="C518" s="459"/>
      <c r="D518" s="459"/>
      <c r="E518" s="459"/>
      <c r="F518" s="459"/>
      <c r="G518" s="459"/>
      <c r="H518" s="460"/>
      <c r="I518" s="366" t="s">
        <v>343</v>
      </c>
      <c r="J518" s="438"/>
      <c r="K518" s="367"/>
      <c r="L518" s="367"/>
      <c r="M518" s="367"/>
      <c r="N518" s="368"/>
    </row>
    <row r="519" spans="1:14" s="54" customFormat="1" ht="12" x14ac:dyDescent="0.2">
      <c r="A519" s="365" t="s">
        <v>915</v>
      </c>
      <c r="B519" s="458" t="s">
        <v>916</v>
      </c>
      <c r="C519" s="459"/>
      <c r="D519" s="459"/>
      <c r="E519" s="459"/>
      <c r="F519" s="459"/>
      <c r="G519" s="459"/>
      <c r="H519" s="460"/>
      <c r="I519" s="366" t="s">
        <v>343</v>
      </c>
      <c r="J519" s="438"/>
      <c r="K519" s="367"/>
      <c r="L519" s="367"/>
      <c r="M519" s="367"/>
      <c r="N519" s="368"/>
    </row>
    <row r="520" spans="1:14" s="54" customFormat="1" ht="12" x14ac:dyDescent="0.2">
      <c r="A520" s="365" t="s">
        <v>917</v>
      </c>
      <c r="B520" s="480" t="s">
        <v>918</v>
      </c>
      <c r="C520" s="481"/>
      <c r="D520" s="481"/>
      <c r="E520" s="481"/>
      <c r="F520" s="481"/>
      <c r="G520" s="481"/>
      <c r="H520" s="482"/>
      <c r="I520" s="366" t="s">
        <v>343</v>
      </c>
      <c r="J520" s="438"/>
      <c r="K520" s="367"/>
      <c r="L520" s="367"/>
      <c r="M520" s="367"/>
      <c r="N520" s="368"/>
    </row>
    <row r="521" spans="1:14" s="54" customFormat="1" ht="12" x14ac:dyDescent="0.2">
      <c r="A521" s="365" t="s">
        <v>919</v>
      </c>
      <c r="B521" s="480" t="s">
        <v>920</v>
      </c>
      <c r="C521" s="481"/>
      <c r="D521" s="481"/>
      <c r="E521" s="481"/>
      <c r="F521" s="481"/>
      <c r="G521" s="481"/>
      <c r="H521" s="482"/>
      <c r="I521" s="366" t="s">
        <v>343</v>
      </c>
      <c r="J521" s="438"/>
      <c r="K521" s="367"/>
      <c r="L521" s="367"/>
      <c r="M521" s="367"/>
      <c r="N521" s="368"/>
    </row>
    <row r="522" spans="1:14" s="54" customFormat="1" ht="12" x14ac:dyDescent="0.2">
      <c r="A522" s="365" t="s">
        <v>921</v>
      </c>
      <c r="B522" s="480" t="s">
        <v>499</v>
      </c>
      <c r="C522" s="481"/>
      <c r="D522" s="481"/>
      <c r="E522" s="481"/>
      <c r="F522" s="481"/>
      <c r="G522" s="481"/>
      <c r="H522" s="482"/>
      <c r="I522" s="366" t="s">
        <v>343</v>
      </c>
      <c r="J522" s="438"/>
      <c r="K522" s="367"/>
      <c r="L522" s="367"/>
      <c r="M522" s="367"/>
      <c r="N522" s="368"/>
    </row>
    <row r="523" spans="1:14" s="54" customFormat="1" ht="12" x14ac:dyDescent="0.2">
      <c r="A523" s="365" t="s">
        <v>922</v>
      </c>
      <c r="B523" s="458" t="s">
        <v>923</v>
      </c>
      <c r="C523" s="459"/>
      <c r="D523" s="459"/>
      <c r="E523" s="459"/>
      <c r="F523" s="459"/>
      <c r="G523" s="459"/>
      <c r="H523" s="460"/>
      <c r="I523" s="366" t="s">
        <v>343</v>
      </c>
      <c r="J523" s="438"/>
      <c r="K523" s="367"/>
      <c r="L523" s="367"/>
      <c r="M523" s="367"/>
      <c r="N523" s="368"/>
    </row>
    <row r="524" spans="1:14" s="54" customFormat="1" ht="12" x14ac:dyDescent="0.2">
      <c r="A524" s="365" t="s">
        <v>924</v>
      </c>
      <c r="B524" s="458" t="s">
        <v>925</v>
      </c>
      <c r="C524" s="459"/>
      <c r="D524" s="459"/>
      <c r="E524" s="459"/>
      <c r="F524" s="459"/>
      <c r="G524" s="459"/>
      <c r="H524" s="460"/>
      <c r="I524" s="366" t="s">
        <v>343</v>
      </c>
      <c r="J524" s="438"/>
      <c r="K524" s="367"/>
      <c r="L524" s="367"/>
      <c r="M524" s="367"/>
      <c r="N524" s="368"/>
    </row>
    <row r="525" spans="1:14" s="54" customFormat="1" ht="12" x14ac:dyDescent="0.2">
      <c r="A525" s="365" t="s">
        <v>926</v>
      </c>
      <c r="B525" s="480" t="s">
        <v>927</v>
      </c>
      <c r="C525" s="481"/>
      <c r="D525" s="481"/>
      <c r="E525" s="481"/>
      <c r="F525" s="481"/>
      <c r="G525" s="481"/>
      <c r="H525" s="482"/>
      <c r="I525" s="366" t="s">
        <v>343</v>
      </c>
      <c r="J525" s="438"/>
      <c r="K525" s="367"/>
      <c r="L525" s="367"/>
      <c r="M525" s="367"/>
      <c r="N525" s="368"/>
    </row>
    <row r="526" spans="1:14" s="54" customFormat="1" ht="12" x14ac:dyDescent="0.2">
      <c r="A526" s="365" t="s">
        <v>928</v>
      </c>
      <c r="B526" s="480" t="s">
        <v>929</v>
      </c>
      <c r="C526" s="481"/>
      <c r="D526" s="481"/>
      <c r="E526" s="481"/>
      <c r="F526" s="481"/>
      <c r="G526" s="481"/>
      <c r="H526" s="482"/>
      <c r="I526" s="366" t="s">
        <v>343</v>
      </c>
      <c r="J526" s="438"/>
      <c r="K526" s="367"/>
      <c r="L526" s="367"/>
      <c r="M526" s="367"/>
      <c r="N526" s="368"/>
    </row>
    <row r="527" spans="1:14" s="54" customFormat="1" ht="12" x14ac:dyDescent="0.2">
      <c r="A527" s="365" t="s">
        <v>930</v>
      </c>
      <c r="B527" s="458" t="s">
        <v>931</v>
      </c>
      <c r="C527" s="459"/>
      <c r="D527" s="459"/>
      <c r="E527" s="459"/>
      <c r="F527" s="459"/>
      <c r="G527" s="459"/>
      <c r="H527" s="460"/>
      <c r="I527" s="366" t="s">
        <v>343</v>
      </c>
      <c r="J527" s="438"/>
      <c r="K527" s="367"/>
      <c r="L527" s="367"/>
      <c r="M527" s="367"/>
      <c r="N527" s="368"/>
    </row>
    <row r="528" spans="1:14" s="54" customFormat="1" ht="12" x14ac:dyDescent="0.2">
      <c r="A528" s="365" t="s">
        <v>932</v>
      </c>
      <c r="B528" s="458" t="s">
        <v>933</v>
      </c>
      <c r="C528" s="459"/>
      <c r="D528" s="459"/>
      <c r="E528" s="459"/>
      <c r="F528" s="459"/>
      <c r="G528" s="459"/>
      <c r="H528" s="460"/>
      <c r="I528" s="366" t="s">
        <v>343</v>
      </c>
      <c r="J528" s="438"/>
      <c r="K528" s="367"/>
      <c r="L528" s="367"/>
      <c r="M528" s="367"/>
      <c r="N528" s="368"/>
    </row>
    <row r="529" spans="1:14" s="54" customFormat="1" ht="12" x14ac:dyDescent="0.2">
      <c r="A529" s="365" t="s">
        <v>934</v>
      </c>
      <c r="B529" s="458" t="s">
        <v>935</v>
      </c>
      <c r="C529" s="459"/>
      <c r="D529" s="459"/>
      <c r="E529" s="459"/>
      <c r="F529" s="459"/>
      <c r="G529" s="459"/>
      <c r="H529" s="460"/>
      <c r="I529" s="366" t="s">
        <v>343</v>
      </c>
      <c r="J529" s="438"/>
      <c r="K529" s="367"/>
      <c r="L529" s="367"/>
      <c r="M529" s="367"/>
      <c r="N529" s="368"/>
    </row>
    <row r="530" spans="1:14" s="54" customFormat="1" ht="12" x14ac:dyDescent="0.2">
      <c r="A530" s="365" t="s">
        <v>936</v>
      </c>
      <c r="B530" s="534" t="s">
        <v>937</v>
      </c>
      <c r="C530" s="535"/>
      <c r="D530" s="535"/>
      <c r="E530" s="535"/>
      <c r="F530" s="535"/>
      <c r="G530" s="535"/>
      <c r="H530" s="536"/>
      <c r="I530" s="366" t="s">
        <v>343</v>
      </c>
      <c r="J530" s="438"/>
      <c r="K530" s="367"/>
      <c r="L530" s="367"/>
      <c r="M530" s="367"/>
      <c r="N530" s="368"/>
    </row>
    <row r="531" spans="1:14" s="54" customFormat="1" ht="12" x14ac:dyDescent="0.2">
      <c r="A531" s="365" t="s">
        <v>938</v>
      </c>
      <c r="B531" s="458" t="s">
        <v>939</v>
      </c>
      <c r="C531" s="459"/>
      <c r="D531" s="459"/>
      <c r="E531" s="459"/>
      <c r="F531" s="459"/>
      <c r="G531" s="459"/>
      <c r="H531" s="460"/>
      <c r="I531" s="366" t="s">
        <v>343</v>
      </c>
      <c r="J531" s="438"/>
      <c r="K531" s="367"/>
      <c r="L531" s="367"/>
      <c r="M531" s="367"/>
      <c r="N531" s="368"/>
    </row>
    <row r="532" spans="1:14" s="54" customFormat="1" ht="12" x14ac:dyDescent="0.2">
      <c r="A532" s="365" t="s">
        <v>940</v>
      </c>
      <c r="B532" s="480" t="s">
        <v>918</v>
      </c>
      <c r="C532" s="481"/>
      <c r="D532" s="481"/>
      <c r="E532" s="481"/>
      <c r="F532" s="481"/>
      <c r="G532" s="481"/>
      <c r="H532" s="482"/>
      <c r="I532" s="366" t="s">
        <v>343</v>
      </c>
      <c r="J532" s="438"/>
      <c r="K532" s="367"/>
      <c r="L532" s="367"/>
      <c r="M532" s="367"/>
      <c r="N532" s="368"/>
    </row>
    <row r="533" spans="1:14" s="54" customFormat="1" ht="12" x14ac:dyDescent="0.2">
      <c r="A533" s="365" t="s">
        <v>941</v>
      </c>
      <c r="B533" s="480" t="s">
        <v>920</v>
      </c>
      <c r="C533" s="481"/>
      <c r="D533" s="481"/>
      <c r="E533" s="481"/>
      <c r="F533" s="481"/>
      <c r="G533" s="481"/>
      <c r="H533" s="482"/>
      <c r="I533" s="366" t="s">
        <v>343</v>
      </c>
      <c r="J533" s="438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942</v>
      </c>
      <c r="J535" s="423"/>
    </row>
    <row r="536" spans="1:14" s="358" customFormat="1" ht="11.25" x14ac:dyDescent="0.2">
      <c r="A536" s="385" t="s">
        <v>943</v>
      </c>
      <c r="J536" s="423"/>
    </row>
    <row r="537" spans="1:14" s="358" customFormat="1" ht="11.25" x14ac:dyDescent="0.2">
      <c r="A537" s="385" t="s">
        <v>944</v>
      </c>
      <c r="J537" s="423"/>
    </row>
    <row r="538" spans="1:14" s="358" customFormat="1" ht="11.25" x14ac:dyDescent="0.2">
      <c r="A538" s="385" t="s">
        <v>945</v>
      </c>
      <c r="J538" s="423"/>
    </row>
    <row r="539" spans="1:14" s="358" customFormat="1" ht="11.25" x14ac:dyDescent="0.2">
      <c r="A539" s="385" t="s">
        <v>946</v>
      </c>
      <c r="J539" s="423"/>
    </row>
    <row r="540" spans="1:14" s="358" customFormat="1" ht="11.25" x14ac:dyDescent="0.2">
      <c r="A540" s="385" t="s">
        <v>947</v>
      </c>
      <c r="J540" s="423"/>
    </row>
    <row r="541" spans="1:14" s="358" customFormat="1" ht="11.25" x14ac:dyDescent="0.2">
      <c r="A541" s="385" t="s">
        <v>948</v>
      </c>
      <c r="J541" s="423"/>
    </row>
  </sheetData>
  <mergeCells count="531"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M2:N2"/>
    <mergeCell ref="A4:N4"/>
    <mergeCell ref="D6:J6"/>
    <mergeCell ref="D7:G7"/>
    <mergeCell ref="E9:H9"/>
    <mergeCell ref="C14:I14"/>
    <mergeCell ref="B20:H20"/>
    <mergeCell ref="A21:N21"/>
    <mergeCell ref="B22:H2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9"/>
  <sheetViews>
    <sheetView tabSelected="1" zoomScaleNormal="100" zoomScaleSheetLayoutView="100" workbookViewId="0">
      <selection activeCell="A43" sqref="A43:XFD43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317</v>
      </c>
    </row>
    <row r="2" spans="1:13" s="1" customFormat="1" ht="24" customHeight="1" x14ac:dyDescent="0.2">
      <c r="J2" s="556" t="s">
        <v>1</v>
      </c>
      <c r="K2" s="556"/>
      <c r="L2" s="556"/>
      <c r="M2" s="556"/>
    </row>
    <row r="3" spans="1:13" s="4" customFormat="1" ht="25.5" customHeight="1" x14ac:dyDescent="0.2">
      <c r="A3" s="557" t="s">
        <v>318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295</v>
      </c>
      <c r="G5" s="84" t="str">
        <f>'10'!$J$4</f>
        <v>2019</v>
      </c>
    </row>
    <row r="6" spans="1:13" ht="11.25" customHeight="1" x14ac:dyDescent="0.25"/>
    <row r="7" spans="1:13" s="4" customFormat="1" ht="12.75" x14ac:dyDescent="0.2">
      <c r="D7" s="5" t="s">
        <v>6</v>
      </c>
      <c r="E7" s="559" t="str">
        <f>'10'!$G$6</f>
        <v xml:space="preserve"> АО «Вологодская областная энергетическая компания» </v>
      </c>
      <c r="F7" s="559"/>
      <c r="G7" s="559"/>
      <c r="H7" s="559"/>
      <c r="I7" s="559"/>
      <c r="J7" s="559"/>
      <c r="K7" s="559"/>
    </row>
    <row r="8" spans="1:13" s="8" customFormat="1" ht="11.25" x14ac:dyDescent="0.2">
      <c r="E8" s="555" t="s">
        <v>8</v>
      </c>
      <c r="F8" s="555"/>
      <c r="G8" s="555"/>
      <c r="H8" s="555"/>
      <c r="I8" s="555"/>
      <c r="J8" s="555"/>
      <c r="K8" s="555"/>
    </row>
    <row r="9" spans="1:13" ht="11.25" customHeight="1" x14ac:dyDescent="0.25"/>
    <row r="10" spans="1:13" s="4" customFormat="1" ht="12.75" x14ac:dyDescent="0.2">
      <c r="F10" s="5" t="s">
        <v>9</v>
      </c>
      <c r="G10" s="87">
        <f>'10'!$J$9</f>
        <v>2020</v>
      </c>
      <c r="H10" s="4" t="s">
        <v>10</v>
      </c>
    </row>
    <row r="11" spans="1:13" ht="11.25" customHeight="1" x14ac:dyDescent="0.25"/>
    <row r="12" spans="1:13" s="4" customFormat="1" ht="48.75" customHeight="1" x14ac:dyDescent="0.2">
      <c r="E12" s="69" t="s">
        <v>11</v>
      </c>
      <c r="F12" s="56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60"/>
      <c r="H12" s="560"/>
      <c r="I12" s="560"/>
      <c r="J12" s="560"/>
      <c r="K12" s="560"/>
      <c r="L12" s="560"/>
      <c r="M12" s="560"/>
    </row>
    <row r="13" spans="1:13" s="8" customFormat="1" ht="11.25" x14ac:dyDescent="0.2">
      <c r="F13" s="555" t="s">
        <v>13</v>
      </c>
      <c r="G13" s="555"/>
      <c r="H13" s="555"/>
      <c r="I13" s="555"/>
      <c r="J13" s="555"/>
      <c r="K13" s="555"/>
    </row>
    <row r="14" spans="1:13" ht="11.25" customHeight="1" x14ac:dyDescent="0.25"/>
    <row r="15" spans="1:13" s="1" customFormat="1" ht="30" customHeight="1" x14ac:dyDescent="0.2">
      <c r="A15" s="565" t="s">
        <v>14</v>
      </c>
      <c r="B15" s="565" t="s">
        <v>15</v>
      </c>
      <c r="C15" s="565" t="s">
        <v>16</v>
      </c>
      <c r="D15" s="565" t="s">
        <v>319</v>
      </c>
      <c r="E15" s="565" t="s">
        <v>320</v>
      </c>
      <c r="F15" s="561" t="s">
        <v>321</v>
      </c>
      <c r="G15" s="562"/>
      <c r="H15" s="561" t="s">
        <v>322</v>
      </c>
      <c r="I15" s="562"/>
      <c r="J15" s="563" t="s">
        <v>323</v>
      </c>
      <c r="K15" s="564"/>
      <c r="L15" s="563" t="s">
        <v>324</v>
      </c>
      <c r="M15" s="564"/>
    </row>
    <row r="16" spans="1:13" s="1" customFormat="1" ht="51" customHeight="1" x14ac:dyDescent="0.2">
      <c r="A16" s="566"/>
      <c r="B16" s="566"/>
      <c r="C16" s="566"/>
      <c r="D16" s="566"/>
      <c r="E16" s="567"/>
      <c r="F16" s="85" t="s">
        <v>949</v>
      </c>
      <c r="G16" s="85" t="s">
        <v>325</v>
      </c>
      <c r="H16" s="85" t="s">
        <v>950</v>
      </c>
      <c r="I16" s="85" t="s">
        <v>325</v>
      </c>
      <c r="J16" s="85" t="s">
        <v>950</v>
      </c>
      <c r="K16" s="85" t="s">
        <v>325</v>
      </c>
      <c r="L16" s="85" t="s">
        <v>950</v>
      </c>
      <c r="M16" s="85" t="s">
        <v>325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x14ac:dyDescent="0.15">
      <c r="A18" s="145">
        <v>0</v>
      </c>
      <c r="B18" s="146" t="s">
        <v>30</v>
      </c>
      <c r="C18" s="147" t="s">
        <v>31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outlineLevel="1" x14ac:dyDescent="0.2">
      <c r="A19" s="148" t="s">
        <v>32</v>
      </c>
      <c r="B19" s="149" t="s">
        <v>33</v>
      </c>
      <c r="C19" s="150" t="s">
        <v>31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outlineLevel="1" x14ac:dyDescent="0.2">
      <c r="A20" s="148" t="s">
        <v>34</v>
      </c>
      <c r="B20" s="149" t="s">
        <v>35</v>
      </c>
      <c r="C20" s="150" t="s">
        <v>31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outlineLevel="1" x14ac:dyDescent="0.2">
      <c r="A21" s="148" t="s">
        <v>36</v>
      </c>
      <c r="B21" s="149" t="s">
        <v>37</v>
      </c>
      <c r="C21" s="150" t="s">
        <v>31</v>
      </c>
      <c r="D21" s="150" t="s">
        <v>38</v>
      </c>
      <c r="E21" s="150" t="s">
        <v>38</v>
      </c>
      <c r="F21" s="150" t="s">
        <v>38</v>
      </c>
      <c r="G21" s="150" t="s">
        <v>38</v>
      </c>
      <c r="H21" s="150" t="s">
        <v>38</v>
      </c>
      <c r="I21" s="150" t="s">
        <v>38</v>
      </c>
      <c r="J21" s="150" t="s">
        <v>38</v>
      </c>
      <c r="K21" s="150" t="s">
        <v>38</v>
      </c>
      <c r="L21" s="150" t="s">
        <v>38</v>
      </c>
      <c r="M21" s="150" t="s">
        <v>38</v>
      </c>
    </row>
    <row r="22" spans="1:17" s="65" customFormat="1" ht="21" outlineLevel="1" x14ac:dyDescent="0.2">
      <c r="A22" s="151" t="s">
        <v>39</v>
      </c>
      <c r="B22" s="149" t="s">
        <v>40</v>
      </c>
      <c r="C22" s="150" t="s">
        <v>31</v>
      </c>
      <c r="D22" s="150"/>
      <c r="E22" s="150"/>
      <c r="F22" s="150">
        <f t="shared" ref="F22:M22" si="3">F46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outlineLevel="1" x14ac:dyDescent="0.2">
      <c r="A23" s="151" t="s">
        <v>41</v>
      </c>
      <c r="B23" s="149" t="s">
        <v>42</v>
      </c>
      <c r="C23" s="150" t="s">
        <v>31</v>
      </c>
      <c r="D23" s="150"/>
      <c r="E23" s="150"/>
      <c r="F23" s="150">
        <f t="shared" ref="F23:M24" si="4">F54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outlineLevel="1" x14ac:dyDescent="0.2">
      <c r="A24" s="152" t="s">
        <v>43</v>
      </c>
      <c r="B24" s="153" t="s">
        <v>44</v>
      </c>
      <c r="C24" s="154" t="s">
        <v>31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x14ac:dyDescent="0.2">
      <c r="A26" s="156" t="s">
        <v>46</v>
      </c>
      <c r="B26" s="157" t="s">
        <v>47</v>
      </c>
      <c r="C26" s="158" t="s">
        <v>31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outlineLevel="1" x14ac:dyDescent="0.2">
      <c r="A27" s="352" t="s">
        <v>48</v>
      </c>
      <c r="B27" s="353" t="s">
        <v>49</v>
      </c>
      <c r="C27" s="147" t="s">
        <v>31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outlineLevel="2" x14ac:dyDescent="0.2">
      <c r="A28" s="159" t="s">
        <v>50</v>
      </c>
      <c r="B28" s="160" t="s">
        <v>51</v>
      </c>
      <c r="C28" s="161" t="s">
        <v>31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outlineLevel="2" x14ac:dyDescent="0.2">
      <c r="A29" s="159" t="s">
        <v>52</v>
      </c>
      <c r="B29" s="160" t="s">
        <v>53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customHeight="1" outlineLevel="2" x14ac:dyDescent="0.2">
      <c r="A30" s="159" t="s">
        <v>54</v>
      </c>
      <c r="B30" s="160" t="s">
        <v>55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x14ac:dyDescent="0.2">
      <c r="A31" s="162" t="s">
        <v>56</v>
      </c>
      <c r="B31" s="163" t="s">
        <v>57</v>
      </c>
      <c r="C31" s="164" t="s">
        <v>31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outlineLevel="1" x14ac:dyDescent="0.2">
      <c r="A32" s="151" t="s">
        <v>58</v>
      </c>
      <c r="B32" s="149" t="s">
        <v>59</v>
      </c>
      <c r="C32" s="150" t="s">
        <v>31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outlineLevel="2" x14ac:dyDescent="0.2">
      <c r="A33" s="159" t="s">
        <v>60</v>
      </c>
      <c r="B33" s="160" t="s">
        <v>61</v>
      </c>
      <c r="C33" s="161" t="s">
        <v>62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outlineLevel="1" x14ac:dyDescent="0.2">
      <c r="A34" s="151" t="s">
        <v>63</v>
      </c>
      <c r="B34" s="149" t="s">
        <v>64</v>
      </c>
      <c r="C34" s="150" t="s">
        <v>31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outlineLevel="2" x14ac:dyDescent="0.2">
      <c r="A35" s="159" t="s">
        <v>65</v>
      </c>
      <c r="B35" s="160" t="s">
        <v>66</v>
      </c>
      <c r="C35" s="161" t="s">
        <v>67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outlineLevel="2" x14ac:dyDescent="0.2">
      <c r="A36" s="159" t="s">
        <v>68</v>
      </c>
      <c r="B36" s="160" t="s">
        <v>69</v>
      </c>
      <c r="C36" s="161" t="s">
        <v>70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outlineLevel="2" x14ac:dyDescent="0.2">
      <c r="A37" s="159" t="s">
        <v>71</v>
      </c>
      <c r="B37" s="160" t="s">
        <v>72</v>
      </c>
      <c r="C37" s="161" t="s">
        <v>73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outlineLevel="2" x14ac:dyDescent="0.2">
      <c r="A38" s="159" t="s">
        <v>74</v>
      </c>
      <c r="B38" s="160" t="s">
        <v>75</v>
      </c>
      <c r="C38" s="161" t="s">
        <v>76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outlineLevel="1" x14ac:dyDescent="0.2">
      <c r="A39" s="151" t="s">
        <v>77</v>
      </c>
      <c r="B39" s="149" t="s">
        <v>78</v>
      </c>
      <c r="C39" s="150" t="s">
        <v>31</v>
      </c>
      <c r="D39" s="150" t="s">
        <v>38</v>
      </c>
      <c r="E39" s="150" t="s">
        <v>38</v>
      </c>
      <c r="F39" s="150" t="s">
        <v>38</v>
      </c>
      <c r="G39" s="150" t="s">
        <v>38</v>
      </c>
      <c r="H39" s="150" t="s">
        <v>38</v>
      </c>
      <c r="I39" s="150" t="s">
        <v>38</v>
      </c>
      <c r="J39" s="150" t="s">
        <v>38</v>
      </c>
      <c r="K39" s="150" t="s">
        <v>38</v>
      </c>
      <c r="L39" s="150" t="s">
        <v>38</v>
      </c>
      <c r="M39" s="150" t="s">
        <v>38</v>
      </c>
    </row>
    <row r="40" spans="1:13" s="65" customFormat="1" ht="31.5" outlineLevel="1" x14ac:dyDescent="0.2">
      <c r="A40" s="151" t="s">
        <v>79</v>
      </c>
      <c r="B40" s="149" t="s">
        <v>80</v>
      </c>
      <c r="C40" s="150" t="s">
        <v>31</v>
      </c>
      <c r="D40" s="150"/>
      <c r="E40" s="150"/>
      <c r="F40" s="150">
        <f t="shared" ref="F40:M40" si="10">SUM(F41:F44)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outlineLevel="2" x14ac:dyDescent="0.2">
      <c r="A41" s="159" t="s">
        <v>81</v>
      </c>
      <c r="B41" s="160" t="s">
        <v>82</v>
      </c>
      <c r="C41" s="161" t="s">
        <v>83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outlineLevel="2" x14ac:dyDescent="0.2">
      <c r="A42" s="159" t="s">
        <v>84</v>
      </c>
      <c r="B42" s="160" t="s">
        <v>85</v>
      </c>
      <c r="C42" s="161" t="s">
        <v>86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outlineLevel="2" x14ac:dyDescent="0.2">
      <c r="A43" s="159"/>
      <c r="B43" s="160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10.5" outlineLevel="2" x14ac:dyDescent="0.2">
      <c r="A44" s="159" t="s">
        <v>87</v>
      </c>
      <c r="B44" s="160" t="s">
        <v>88</v>
      </c>
      <c r="C44" s="161" t="s">
        <v>89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</row>
    <row r="45" spans="1:13" s="65" customFormat="1" ht="42" x14ac:dyDescent="0.2">
      <c r="A45" s="162" t="s">
        <v>90</v>
      </c>
      <c r="B45" s="163" t="s">
        <v>37</v>
      </c>
      <c r="C45" s="164" t="s">
        <v>31</v>
      </c>
      <c r="D45" s="164" t="s">
        <v>38</v>
      </c>
      <c r="E45" s="164" t="s">
        <v>38</v>
      </c>
      <c r="F45" s="164" t="s">
        <v>38</v>
      </c>
      <c r="G45" s="164" t="s">
        <v>38</v>
      </c>
      <c r="H45" s="164" t="s">
        <v>38</v>
      </c>
      <c r="I45" s="164" t="s">
        <v>38</v>
      </c>
      <c r="J45" s="164" t="s">
        <v>38</v>
      </c>
      <c r="K45" s="164" t="s">
        <v>38</v>
      </c>
      <c r="L45" s="164" t="s">
        <v>38</v>
      </c>
      <c r="M45" s="164" t="s">
        <v>38</v>
      </c>
    </row>
    <row r="46" spans="1:13" s="65" customFormat="1" ht="21" x14ac:dyDescent="0.2">
      <c r="A46" s="162" t="s">
        <v>91</v>
      </c>
      <c r="B46" s="163" t="s">
        <v>92</v>
      </c>
      <c r="C46" s="164" t="s">
        <v>31</v>
      </c>
      <c r="D46" s="164">
        <f t="shared" ref="D46:M46" si="11">D47+D50+D51+D52+D53+D49</f>
        <v>0</v>
      </c>
      <c r="E46" s="164">
        <f t="shared" si="11"/>
        <v>0</v>
      </c>
      <c r="F46" s="164">
        <f t="shared" si="11"/>
        <v>0</v>
      </c>
      <c r="G46" s="164">
        <f t="shared" si="11"/>
        <v>0</v>
      </c>
      <c r="H46" s="164">
        <f t="shared" si="11"/>
        <v>0</v>
      </c>
      <c r="I46" s="164">
        <f t="shared" si="11"/>
        <v>0</v>
      </c>
      <c r="J46" s="164">
        <f t="shared" si="11"/>
        <v>0</v>
      </c>
      <c r="K46" s="164">
        <f t="shared" si="11"/>
        <v>0</v>
      </c>
      <c r="L46" s="164">
        <f t="shared" si="11"/>
        <v>0</v>
      </c>
      <c r="M46" s="164">
        <f t="shared" si="11"/>
        <v>0</v>
      </c>
    </row>
    <row r="47" spans="1:13" s="65" customFormat="1" ht="21" outlineLevel="2" x14ac:dyDescent="0.2">
      <c r="A47" s="159" t="s">
        <v>93</v>
      </c>
      <c r="B47" s="160" t="s">
        <v>94</v>
      </c>
      <c r="C47" s="161" t="s">
        <v>95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outlineLevel="3" x14ac:dyDescent="0.2">
      <c r="A48" s="159" t="s">
        <v>96</v>
      </c>
      <c r="B48" s="160" t="s">
        <v>97</v>
      </c>
      <c r="C48" s="161" t="s">
        <v>98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outlineLevel="2" x14ac:dyDescent="0.2">
      <c r="A49" s="159" t="s">
        <v>99</v>
      </c>
      <c r="B49" s="160" t="s">
        <v>100</v>
      </c>
      <c r="C49" s="161" t="s">
        <v>101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outlineLevel="2" x14ac:dyDescent="0.2">
      <c r="A50" s="159" t="s">
        <v>99</v>
      </c>
      <c r="B50" s="160" t="s">
        <v>102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10.5" outlineLevel="2" x14ac:dyDescent="0.2">
      <c r="A51" s="159" t="s">
        <v>103</v>
      </c>
      <c r="B51" s="160" t="s">
        <v>104</v>
      </c>
      <c r="C51" s="161" t="s">
        <v>105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21" outlineLevel="2" x14ac:dyDescent="0.2">
      <c r="A52" s="159" t="s">
        <v>106</v>
      </c>
      <c r="B52" s="160" t="s">
        <v>107</v>
      </c>
      <c r="C52" s="161" t="s">
        <v>108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10.5" outlineLevel="2" x14ac:dyDescent="0.2">
      <c r="A53" s="159" t="s">
        <v>109</v>
      </c>
      <c r="B53" s="160" t="s">
        <v>110</v>
      </c>
      <c r="C53" s="161" t="s">
        <v>111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</row>
    <row r="54" spans="1:13" s="65" customFormat="1" ht="21" x14ac:dyDescent="0.2">
      <c r="A54" s="162" t="s">
        <v>112</v>
      </c>
      <c r="B54" s="163" t="s">
        <v>42</v>
      </c>
      <c r="C54" s="164" t="s">
        <v>31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spans="1:13" s="65" customFormat="1" ht="21" x14ac:dyDescent="0.2">
      <c r="A55" s="162" t="s">
        <v>113</v>
      </c>
      <c r="B55" s="163" t="s">
        <v>114</v>
      </c>
      <c r="C55" s="164" t="s">
        <v>31</v>
      </c>
      <c r="D55" s="164"/>
      <c r="E55" s="164"/>
      <c r="F55" s="164">
        <f>SUM(F56:F58)</f>
        <v>0</v>
      </c>
      <c r="G55" s="164">
        <f t="shared" ref="G55:M55" si="12">SUM(G56:G58)</f>
        <v>0</v>
      </c>
      <c r="H55" s="164">
        <f t="shared" si="12"/>
        <v>0</v>
      </c>
      <c r="I55" s="164">
        <f t="shared" si="12"/>
        <v>0</v>
      </c>
      <c r="J55" s="164">
        <f t="shared" si="12"/>
        <v>0</v>
      </c>
      <c r="K55" s="164">
        <f t="shared" si="12"/>
        <v>0</v>
      </c>
      <c r="L55" s="164">
        <f t="shared" si="12"/>
        <v>0</v>
      </c>
      <c r="M55" s="164">
        <f t="shared" si="12"/>
        <v>0</v>
      </c>
    </row>
    <row r="56" spans="1:13" s="65" customFormat="1" ht="10.5" outlineLevel="2" x14ac:dyDescent="0.2">
      <c r="A56" s="159" t="s">
        <v>115</v>
      </c>
      <c r="B56" s="160" t="s">
        <v>116</v>
      </c>
      <c r="C56" s="161" t="s">
        <v>117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outlineLevel="2" x14ac:dyDescent="0.2">
      <c r="A57" s="159" t="s">
        <v>118</v>
      </c>
      <c r="B57" s="160" t="s">
        <v>119</v>
      </c>
      <c r="C57" s="161" t="s">
        <v>120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outlineLevel="2" x14ac:dyDescent="0.2">
      <c r="A58" s="159" t="s">
        <v>121</v>
      </c>
      <c r="B58" s="160" t="s">
        <v>122</v>
      </c>
      <c r="C58" s="161" t="s">
        <v>123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</row>
    <row r="59" spans="1:13" s="65" customFormat="1" ht="10.5" x14ac:dyDescent="0.2"/>
  </sheetData>
  <mergeCells count="15"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  <mergeCell ref="F13:K13"/>
    <mergeCell ref="J2:M2"/>
    <mergeCell ref="A3:M3"/>
    <mergeCell ref="E7:K7"/>
    <mergeCell ref="E8:K8"/>
    <mergeCell ref="F12:M12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zoomScale="115" zoomScaleNormal="100" zoomScaleSheetLayoutView="100" workbookViewId="0">
      <selection activeCell="AD21" sqref="AD21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293</v>
      </c>
    </row>
    <row r="2" spans="1:45" s="57" customFormat="1" ht="19.5" customHeight="1" x14ac:dyDescent="0.2">
      <c r="AO2" s="569" t="s">
        <v>1</v>
      </c>
      <c r="AP2" s="569"/>
      <c r="AQ2" s="569"/>
      <c r="AR2" s="569"/>
      <c r="AS2" s="569"/>
    </row>
    <row r="3" spans="1:45" s="57" customFormat="1" ht="10.5" x14ac:dyDescent="0.2">
      <c r="A3" s="570" t="s">
        <v>294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</row>
    <row r="4" spans="1:45" s="57" customFormat="1" ht="10.5" x14ac:dyDescent="0.2">
      <c r="T4" s="58" t="s">
        <v>295</v>
      </c>
      <c r="U4" s="571" t="str">
        <f>'10'!$J$4</f>
        <v>2019</v>
      </c>
      <c r="V4" s="571"/>
    </row>
    <row r="5" spans="1:45" ht="9" customHeight="1" x14ac:dyDescent="0.25"/>
    <row r="6" spans="1:45" s="57" customFormat="1" ht="10.5" x14ac:dyDescent="0.2">
      <c r="R6" s="58" t="s">
        <v>6</v>
      </c>
      <c r="S6" s="572" t="str">
        <f>'10'!$G$6</f>
        <v xml:space="preserve"> АО «Вологодская областная энергетическая компания» </v>
      </c>
      <c r="T6" s="572"/>
      <c r="U6" s="572"/>
      <c r="V6" s="572"/>
      <c r="W6" s="572"/>
      <c r="X6" s="572"/>
      <c r="Y6" s="572"/>
      <c r="Z6" s="572"/>
      <c r="AA6" s="572"/>
      <c r="AB6" s="572"/>
      <c r="AC6" s="572"/>
    </row>
    <row r="7" spans="1:45" s="62" customFormat="1" ht="10.5" customHeight="1" x14ac:dyDescent="0.15">
      <c r="S7" s="573" t="s">
        <v>8</v>
      </c>
      <c r="T7" s="573"/>
      <c r="U7" s="573"/>
      <c r="V7" s="573"/>
      <c r="W7" s="573"/>
      <c r="X7" s="573"/>
      <c r="Y7" s="573"/>
      <c r="Z7" s="573"/>
      <c r="AA7" s="573"/>
      <c r="AB7" s="573"/>
      <c r="AC7" s="573"/>
      <c r="AD7" s="63"/>
      <c r="AE7" s="63"/>
    </row>
    <row r="8" spans="1:45" ht="9" customHeight="1" x14ac:dyDescent="0.25"/>
    <row r="9" spans="1:45" s="57" customFormat="1" ht="10.5" x14ac:dyDescent="0.2">
      <c r="U9" s="58" t="s">
        <v>9</v>
      </c>
      <c r="V9" s="568">
        <f>'10'!$J$9</f>
        <v>2020</v>
      </c>
      <c r="W9" s="568"/>
      <c r="X9" s="57" t="s">
        <v>10</v>
      </c>
    </row>
    <row r="10" spans="1:45" ht="9" customHeight="1" x14ac:dyDescent="0.25"/>
    <row r="11" spans="1:45" s="57" customFormat="1" ht="42" customHeight="1" x14ac:dyDescent="0.2">
      <c r="S11" s="78" t="s">
        <v>11</v>
      </c>
      <c r="T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74"/>
      <c r="V11" s="574"/>
      <c r="W11" s="574"/>
      <c r="X11" s="574"/>
      <c r="Y11" s="574"/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</row>
    <row r="12" spans="1:45" s="62" customFormat="1" ht="8.25" x14ac:dyDescent="0.15">
      <c r="T12" s="575" t="s">
        <v>13</v>
      </c>
      <c r="U12" s="575"/>
      <c r="V12" s="575"/>
      <c r="W12" s="575"/>
      <c r="X12" s="575"/>
      <c r="Y12" s="575"/>
      <c r="Z12" s="575"/>
      <c r="AA12" s="575"/>
      <c r="AB12" s="575"/>
      <c r="AC12" s="575"/>
      <c r="AD12" s="575"/>
      <c r="AE12" s="575"/>
      <c r="AF12" s="575"/>
      <c r="AG12" s="575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8" t="s">
        <v>296</v>
      </c>
      <c r="E14" s="579"/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80"/>
    </row>
    <row r="15" spans="1:45" s="62" customFormat="1" ht="57.75" customHeight="1" x14ac:dyDescent="0.15">
      <c r="A15" s="577"/>
      <c r="B15" s="577"/>
      <c r="C15" s="577"/>
      <c r="D15" s="581" t="s">
        <v>297</v>
      </c>
      <c r="E15" s="582"/>
      <c r="F15" s="582"/>
      <c r="G15" s="582"/>
      <c r="H15" s="582"/>
      <c r="I15" s="583"/>
      <c r="J15" s="581" t="s">
        <v>298</v>
      </c>
      <c r="K15" s="582"/>
      <c r="L15" s="582"/>
      <c r="M15" s="582"/>
      <c r="N15" s="582"/>
      <c r="O15" s="583"/>
      <c r="P15" s="581" t="s">
        <v>299</v>
      </c>
      <c r="Q15" s="582"/>
      <c r="R15" s="582"/>
      <c r="S15" s="582"/>
      <c r="T15" s="582"/>
      <c r="U15" s="583"/>
      <c r="V15" s="581" t="s">
        <v>300</v>
      </c>
      <c r="W15" s="582"/>
      <c r="X15" s="582"/>
      <c r="Y15" s="582"/>
      <c r="Z15" s="582"/>
      <c r="AA15" s="583"/>
      <c r="AB15" s="581" t="s">
        <v>301</v>
      </c>
      <c r="AC15" s="582"/>
      <c r="AD15" s="582"/>
      <c r="AE15" s="582"/>
      <c r="AF15" s="582"/>
      <c r="AG15" s="583"/>
      <c r="AH15" s="581" t="s">
        <v>302</v>
      </c>
      <c r="AI15" s="582"/>
      <c r="AJ15" s="582"/>
      <c r="AK15" s="582"/>
      <c r="AL15" s="582"/>
      <c r="AM15" s="583"/>
      <c r="AN15" s="581" t="s">
        <v>303</v>
      </c>
      <c r="AO15" s="582"/>
      <c r="AP15" s="582"/>
      <c r="AQ15" s="582"/>
      <c r="AR15" s="582"/>
      <c r="AS15" s="583"/>
    </row>
    <row r="16" spans="1:45" s="62" customFormat="1" ht="60" customHeight="1" x14ac:dyDescent="0.15">
      <c r="A16" s="577"/>
      <c r="B16" s="577"/>
      <c r="C16" s="577"/>
      <c r="D16" s="584" t="s">
        <v>304</v>
      </c>
      <c r="E16" s="585"/>
      <c r="F16" s="584" t="s">
        <v>304</v>
      </c>
      <c r="G16" s="585"/>
      <c r="H16" s="584" t="s">
        <v>305</v>
      </c>
      <c r="I16" s="585"/>
      <c r="J16" s="584" t="s">
        <v>304</v>
      </c>
      <c r="K16" s="585"/>
      <c r="L16" s="584" t="s">
        <v>304</v>
      </c>
      <c r="M16" s="585"/>
      <c r="N16" s="584" t="s">
        <v>305</v>
      </c>
      <c r="O16" s="585"/>
      <c r="P16" s="584" t="s">
        <v>304</v>
      </c>
      <c r="Q16" s="585"/>
      <c r="R16" s="584" t="s">
        <v>304</v>
      </c>
      <c r="S16" s="585"/>
      <c r="T16" s="584" t="s">
        <v>305</v>
      </c>
      <c r="U16" s="585"/>
      <c r="V16" s="584" t="s">
        <v>304</v>
      </c>
      <c r="W16" s="585"/>
      <c r="X16" s="584" t="s">
        <v>304</v>
      </c>
      <c r="Y16" s="585"/>
      <c r="Z16" s="584" t="s">
        <v>305</v>
      </c>
      <c r="AA16" s="585"/>
      <c r="AB16" s="584" t="s">
        <v>304</v>
      </c>
      <c r="AC16" s="585"/>
      <c r="AD16" s="584" t="s">
        <v>304</v>
      </c>
      <c r="AE16" s="585"/>
      <c r="AF16" s="584" t="s">
        <v>305</v>
      </c>
      <c r="AG16" s="585"/>
      <c r="AH16" s="584" t="s">
        <v>304</v>
      </c>
      <c r="AI16" s="585"/>
      <c r="AJ16" s="584" t="s">
        <v>304</v>
      </c>
      <c r="AK16" s="585"/>
      <c r="AL16" s="584" t="s">
        <v>305</v>
      </c>
      <c r="AM16" s="585"/>
      <c r="AN16" s="584" t="s">
        <v>304</v>
      </c>
      <c r="AO16" s="585"/>
      <c r="AP16" s="584" t="s">
        <v>304</v>
      </c>
      <c r="AQ16" s="585"/>
      <c r="AR16" s="584" t="s">
        <v>305</v>
      </c>
      <c r="AS16" s="585"/>
    </row>
    <row r="17" spans="1:55" s="62" customFormat="1" ht="24" customHeight="1" x14ac:dyDescent="0.15">
      <c r="A17" s="577"/>
      <c r="B17" s="577"/>
      <c r="C17" s="577"/>
      <c r="D17" s="79" t="s">
        <v>28</v>
      </c>
      <c r="E17" s="79" t="s">
        <v>29</v>
      </c>
      <c r="F17" s="79" t="s">
        <v>28</v>
      </c>
      <c r="G17" s="79" t="s">
        <v>29</v>
      </c>
      <c r="H17" s="79" t="s">
        <v>28</v>
      </c>
      <c r="I17" s="79" t="s">
        <v>29</v>
      </c>
      <c r="J17" s="79" t="s">
        <v>28</v>
      </c>
      <c r="K17" s="79" t="s">
        <v>29</v>
      </c>
      <c r="L17" s="79" t="s">
        <v>28</v>
      </c>
      <c r="M17" s="79" t="s">
        <v>29</v>
      </c>
      <c r="N17" s="79" t="s">
        <v>28</v>
      </c>
      <c r="O17" s="79" t="s">
        <v>29</v>
      </c>
      <c r="P17" s="79" t="s">
        <v>28</v>
      </c>
      <c r="Q17" s="79" t="s">
        <v>29</v>
      </c>
      <c r="R17" s="79" t="s">
        <v>28</v>
      </c>
      <c r="S17" s="79" t="s">
        <v>29</v>
      </c>
      <c r="T17" s="79" t="s">
        <v>28</v>
      </c>
      <c r="U17" s="79" t="s">
        <v>29</v>
      </c>
      <c r="V17" s="79" t="s">
        <v>28</v>
      </c>
      <c r="W17" s="79" t="s">
        <v>29</v>
      </c>
      <c r="X17" s="79" t="s">
        <v>28</v>
      </c>
      <c r="Y17" s="79" t="s">
        <v>29</v>
      </c>
      <c r="Z17" s="79" t="s">
        <v>28</v>
      </c>
      <c r="AA17" s="79" t="s">
        <v>29</v>
      </c>
      <c r="AB17" s="79" t="s">
        <v>28</v>
      </c>
      <c r="AC17" s="79" t="s">
        <v>29</v>
      </c>
      <c r="AD17" s="79" t="s">
        <v>28</v>
      </c>
      <c r="AE17" s="79" t="s">
        <v>29</v>
      </c>
      <c r="AF17" s="79" t="s">
        <v>28</v>
      </c>
      <c r="AG17" s="79" t="s">
        <v>29</v>
      </c>
      <c r="AH17" s="79" t="s">
        <v>28</v>
      </c>
      <c r="AI17" s="79" t="s">
        <v>29</v>
      </c>
      <c r="AJ17" s="79" t="s">
        <v>28</v>
      </c>
      <c r="AK17" s="79" t="s">
        <v>29</v>
      </c>
      <c r="AL17" s="79" t="s">
        <v>28</v>
      </c>
      <c r="AM17" s="79" t="s">
        <v>29</v>
      </c>
      <c r="AN17" s="79" t="s">
        <v>28</v>
      </c>
      <c r="AO17" s="79" t="s">
        <v>29</v>
      </c>
      <c r="AP17" s="79" t="s">
        <v>28</v>
      </c>
      <c r="AQ17" s="79" t="s">
        <v>29</v>
      </c>
      <c r="AR17" s="79" t="s">
        <v>28</v>
      </c>
      <c r="AS17" s="79" t="s">
        <v>29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306</v>
      </c>
      <c r="E18" s="80" t="s">
        <v>307</v>
      </c>
      <c r="F18" s="80" t="s">
        <v>308</v>
      </c>
      <c r="G18" s="80" t="s">
        <v>309</v>
      </c>
      <c r="H18" s="80" t="s">
        <v>310</v>
      </c>
      <c r="I18" s="80" t="s">
        <v>310</v>
      </c>
      <c r="J18" s="80" t="s">
        <v>155</v>
      </c>
      <c r="K18" s="80" t="s">
        <v>156</v>
      </c>
      <c r="L18" s="80" t="s">
        <v>157</v>
      </c>
      <c r="M18" s="80" t="s">
        <v>158</v>
      </c>
      <c r="N18" s="80" t="s">
        <v>311</v>
      </c>
      <c r="O18" s="80" t="s">
        <v>311</v>
      </c>
      <c r="P18" s="80" t="s">
        <v>190</v>
      </c>
      <c r="Q18" s="80" t="s">
        <v>191</v>
      </c>
      <c r="R18" s="80" t="s">
        <v>192</v>
      </c>
      <c r="S18" s="80" t="s">
        <v>193</v>
      </c>
      <c r="T18" s="80" t="s">
        <v>312</v>
      </c>
      <c r="U18" s="80" t="s">
        <v>312</v>
      </c>
      <c r="V18" s="80" t="s">
        <v>228</v>
      </c>
      <c r="W18" s="80" t="s">
        <v>229</v>
      </c>
      <c r="X18" s="80" t="s">
        <v>230</v>
      </c>
      <c r="Y18" s="80" t="s">
        <v>231</v>
      </c>
      <c r="Z18" s="80" t="s">
        <v>313</v>
      </c>
      <c r="AA18" s="80" t="s">
        <v>313</v>
      </c>
      <c r="AB18" s="80" t="s">
        <v>233</v>
      </c>
      <c r="AC18" s="80" t="s">
        <v>234</v>
      </c>
      <c r="AD18" s="80" t="s">
        <v>235</v>
      </c>
      <c r="AE18" s="80" t="s">
        <v>236</v>
      </c>
      <c r="AF18" s="80" t="s">
        <v>314</v>
      </c>
      <c r="AG18" s="80" t="s">
        <v>314</v>
      </c>
      <c r="AH18" s="80" t="s">
        <v>238</v>
      </c>
      <c r="AI18" s="80" t="s">
        <v>239</v>
      </c>
      <c r="AJ18" s="80" t="s">
        <v>240</v>
      </c>
      <c r="AK18" s="80" t="s">
        <v>241</v>
      </c>
      <c r="AL18" s="80" t="s">
        <v>315</v>
      </c>
      <c r="AM18" s="80" t="s">
        <v>315</v>
      </c>
      <c r="AN18" s="80" t="s">
        <v>243</v>
      </c>
      <c r="AO18" s="80" t="s">
        <v>244</v>
      </c>
      <c r="AP18" s="80" t="s">
        <v>245</v>
      </c>
      <c r="AQ18" s="80" t="s">
        <v>246</v>
      </c>
      <c r="AR18" s="80" t="s">
        <v>316</v>
      </c>
      <c r="AS18" s="80" t="s">
        <v>316</v>
      </c>
    </row>
    <row r="19" spans="1:55" s="170" customFormat="1" ht="21" x14ac:dyDescent="0.15">
      <c r="A19" s="145">
        <v>0</v>
      </c>
      <c r="B19" s="146" t="s">
        <v>30</v>
      </c>
      <c r="C19" s="147" t="s">
        <v>31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outlineLevel="1" x14ac:dyDescent="0.2">
      <c r="A20" s="148" t="s">
        <v>32</v>
      </c>
      <c r="B20" s="149" t="s">
        <v>33</v>
      </c>
      <c r="C20" s="150" t="s">
        <v>31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outlineLevel="1" x14ac:dyDescent="0.2">
      <c r="A21" s="148" t="s">
        <v>34</v>
      </c>
      <c r="B21" s="149" t="s">
        <v>35</v>
      </c>
      <c r="C21" s="150" t="s">
        <v>31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outlineLevel="1" x14ac:dyDescent="0.2">
      <c r="A22" s="148" t="s">
        <v>36</v>
      </c>
      <c r="B22" s="149" t="s">
        <v>37</v>
      </c>
      <c r="C22" s="150" t="s">
        <v>31</v>
      </c>
      <c r="D22" s="150" t="s">
        <v>38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">
        <v>38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">
        <v>38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">
        <v>38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">
        <v>38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</row>
    <row r="23" spans="1:55" s="65" customFormat="1" ht="31.5" outlineLevel="1" x14ac:dyDescent="0.2">
      <c r="A23" s="151" t="s">
        <v>39</v>
      </c>
      <c r="B23" s="149" t="s">
        <v>40</v>
      </c>
      <c r="C23" s="150" t="s">
        <v>31</v>
      </c>
      <c r="D23" s="150">
        <f t="shared" ref="D23:AS23" si="44">D47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outlineLevel="1" x14ac:dyDescent="0.2">
      <c r="A24" s="151" t="s">
        <v>41</v>
      </c>
      <c r="B24" s="149" t="s">
        <v>42</v>
      </c>
      <c r="C24" s="150" t="s">
        <v>31</v>
      </c>
      <c r="D24" s="150">
        <f t="shared" ref="D24:S25" si="45">D55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T55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outlineLevel="1" x14ac:dyDescent="0.2">
      <c r="A25" s="152" t="s">
        <v>43</v>
      </c>
      <c r="B25" s="153" t="s">
        <v>44</v>
      </c>
      <c r="C25" s="154" t="s">
        <v>31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x14ac:dyDescent="0.2">
      <c r="A27" s="156" t="s">
        <v>46</v>
      </c>
      <c r="B27" s="157" t="s">
        <v>47</v>
      </c>
      <c r="C27" s="158" t="s">
        <v>31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outlineLevel="1" x14ac:dyDescent="0.2">
      <c r="A28" s="352" t="s">
        <v>48</v>
      </c>
      <c r="B28" s="353" t="s">
        <v>49</v>
      </c>
      <c r="C28" s="147" t="s">
        <v>31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outlineLevel="2" x14ac:dyDescent="0.2">
      <c r="A29" s="159" t="s">
        <v>50</v>
      </c>
      <c r="B29" s="160" t="s">
        <v>51</v>
      </c>
      <c r="C29" s="161" t="s">
        <v>31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outlineLevel="2" x14ac:dyDescent="0.2">
      <c r="A30" s="159" t="s">
        <v>52</v>
      </c>
      <c r="B30" s="160" t="s">
        <v>53</v>
      </c>
      <c r="C30" s="161" t="s">
        <v>31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x14ac:dyDescent="0.2">
      <c r="A32" s="162" t="s">
        <v>56</v>
      </c>
      <c r="B32" s="163" t="s">
        <v>57</v>
      </c>
      <c r="C32" s="164" t="s">
        <v>31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outlineLevel="1" x14ac:dyDescent="0.2">
      <c r="A33" s="151" t="s">
        <v>58</v>
      </c>
      <c r="B33" s="149" t="s">
        <v>59</v>
      </c>
      <c r="C33" s="150" t="s">
        <v>31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outlineLevel="1" x14ac:dyDescent="0.2">
      <c r="A35" s="151" t="s">
        <v>63</v>
      </c>
      <c r="B35" s="149" t="s">
        <v>64</v>
      </c>
      <c r="C35" s="150" t="s">
        <v>31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outlineLevel="2" x14ac:dyDescent="0.2">
      <c r="A36" s="159" t="s">
        <v>65</v>
      </c>
      <c r="B36" s="160" t="s">
        <v>66</v>
      </c>
      <c r="C36" s="161" t="s">
        <v>67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outlineLevel="2" x14ac:dyDescent="0.2">
      <c r="A37" s="159" t="s">
        <v>68</v>
      </c>
      <c r="B37" s="160" t="s">
        <v>69</v>
      </c>
      <c r="C37" s="161" t="s">
        <v>70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outlineLevel="2" x14ac:dyDescent="0.2">
      <c r="A38" s="159" t="s">
        <v>71</v>
      </c>
      <c r="B38" s="160" t="s">
        <v>72</v>
      </c>
      <c r="C38" s="161" t="s">
        <v>73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outlineLevel="2" x14ac:dyDescent="0.2">
      <c r="A39" s="159" t="s">
        <v>74</v>
      </c>
      <c r="B39" s="160" t="s">
        <v>75</v>
      </c>
      <c r="C39" s="161" t="s">
        <v>76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outlineLevel="1" x14ac:dyDescent="0.2">
      <c r="A40" s="151" t="s">
        <v>77</v>
      </c>
      <c r="B40" s="149" t="s">
        <v>78</v>
      </c>
      <c r="C40" s="150" t="s">
        <v>31</v>
      </c>
      <c r="D40" s="150" t="s">
        <v>38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">
        <v>38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">
        <v>38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">
        <v>38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">
        <v>38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</row>
    <row r="41" spans="1:45" s="65" customFormat="1" ht="52.5" outlineLevel="1" x14ac:dyDescent="0.2">
      <c r="A41" s="151" t="s">
        <v>79</v>
      </c>
      <c r="B41" s="149" t="s">
        <v>80</v>
      </c>
      <c r="C41" s="150" t="s">
        <v>31</v>
      </c>
      <c r="D41" s="150">
        <f t="shared" ref="D41" si="175">SUM(D42:D45)</f>
        <v>0</v>
      </c>
      <c r="E41" s="150">
        <f t="shared" ref="E41" si="176">SUM(E42:E45)</f>
        <v>0</v>
      </c>
      <c r="F41" s="150">
        <f t="shared" ref="F41" si="177">SUM(F42:F45)</f>
        <v>0</v>
      </c>
      <c r="G41" s="150">
        <f t="shared" ref="G41" si="178">SUM(G42:G45)</f>
        <v>0</v>
      </c>
      <c r="H41" s="150">
        <f t="shared" ref="H41" si="179">SUM(H42:H45)</f>
        <v>0</v>
      </c>
      <c r="I41" s="150">
        <f t="shared" ref="I41" si="180">SUM(I42:I45)</f>
        <v>0</v>
      </c>
      <c r="J41" s="150">
        <f t="shared" ref="J41" si="181">SUM(J42:J45)</f>
        <v>0</v>
      </c>
      <c r="K41" s="150">
        <f t="shared" ref="K41" si="182">SUM(K42:K45)</f>
        <v>0</v>
      </c>
      <c r="L41" s="150">
        <f t="shared" ref="L41" si="183">SUM(L42:L45)</f>
        <v>0</v>
      </c>
      <c r="M41" s="150">
        <f t="shared" ref="M41" si="184">SUM(M42:M45)</f>
        <v>0</v>
      </c>
      <c r="N41" s="150">
        <f t="shared" ref="N41" si="185">SUM(N42:N45)</f>
        <v>0</v>
      </c>
      <c r="O41" s="150">
        <f t="shared" ref="O41" si="186">SUM(O42:O45)</f>
        <v>0</v>
      </c>
      <c r="P41" s="150">
        <f t="shared" ref="P41" si="187">SUM(P42:P45)</f>
        <v>0</v>
      </c>
      <c r="Q41" s="150">
        <f t="shared" ref="Q41" si="188">SUM(Q42:Q45)</f>
        <v>0</v>
      </c>
      <c r="R41" s="150">
        <f t="shared" ref="R41" si="189">SUM(R42:R45)</f>
        <v>0</v>
      </c>
      <c r="S41" s="150">
        <f t="shared" ref="S41" si="190">SUM(S42:S45)</f>
        <v>0</v>
      </c>
      <c r="T41" s="150">
        <f t="shared" ref="T41" si="191">SUM(T42:T45)</f>
        <v>0</v>
      </c>
      <c r="U41" s="150">
        <f t="shared" ref="U41" si="192">SUM(U42:U45)</f>
        <v>0</v>
      </c>
      <c r="V41" s="150">
        <f t="shared" ref="V41" si="193">SUM(V42:V45)</f>
        <v>0</v>
      </c>
      <c r="W41" s="150">
        <f t="shared" ref="W41" si="194">SUM(W42:W45)</f>
        <v>0</v>
      </c>
      <c r="X41" s="150">
        <f t="shared" ref="X41" si="195">SUM(X42:X45)</f>
        <v>0</v>
      </c>
      <c r="Y41" s="150">
        <f t="shared" ref="Y41" si="196">SUM(Y42:Y45)</f>
        <v>0</v>
      </c>
      <c r="Z41" s="150">
        <f t="shared" ref="Z41" si="197">SUM(Z42:Z45)</f>
        <v>0</v>
      </c>
      <c r="AA41" s="150">
        <f t="shared" ref="AA41" si="198">SUM(AA42:AA45)</f>
        <v>0</v>
      </c>
      <c r="AB41" s="150">
        <f t="shared" ref="AB41" si="199">SUM(AB42:AB45)</f>
        <v>0</v>
      </c>
      <c r="AC41" s="150">
        <f t="shared" ref="AC41" si="200">SUM(AC42:AC45)</f>
        <v>0</v>
      </c>
      <c r="AD41" s="150">
        <f t="shared" ref="AD41" si="201">SUM(AD42:AD45)</f>
        <v>0</v>
      </c>
      <c r="AE41" s="150">
        <f t="shared" ref="AE41" si="202">SUM(AE42:AE45)</f>
        <v>0</v>
      </c>
      <c r="AF41" s="150">
        <f t="shared" ref="AF41" si="203">SUM(AF42:AF45)</f>
        <v>0</v>
      </c>
      <c r="AG41" s="150">
        <f t="shared" ref="AG41" si="204">SUM(AG42:AG45)</f>
        <v>0</v>
      </c>
      <c r="AH41" s="150">
        <f t="shared" ref="AH41" si="205">SUM(AH42:AH45)</f>
        <v>0</v>
      </c>
      <c r="AI41" s="150">
        <f t="shared" ref="AI41" si="206">SUM(AI42:AI45)</f>
        <v>0</v>
      </c>
      <c r="AJ41" s="150">
        <f t="shared" ref="AJ41" si="207">SUM(AJ42:AJ45)</f>
        <v>0</v>
      </c>
      <c r="AK41" s="150">
        <f t="shared" ref="AK41" si="208">SUM(AK42:AK45)</f>
        <v>0</v>
      </c>
      <c r="AL41" s="150">
        <f t="shared" ref="AL41" si="209">SUM(AL42:AL45)</f>
        <v>0</v>
      </c>
      <c r="AM41" s="150">
        <f t="shared" ref="AM41" si="210">SUM(AM42:AM45)</f>
        <v>0</v>
      </c>
      <c r="AN41" s="150">
        <f t="shared" ref="AN41" si="211">SUM(AN42:AN45)</f>
        <v>0</v>
      </c>
      <c r="AO41" s="150">
        <f t="shared" ref="AO41" si="212">SUM(AO42:AO45)</f>
        <v>0</v>
      </c>
      <c r="AP41" s="150">
        <f t="shared" ref="AP41" si="213">SUM(AP42:AP45)</f>
        <v>0</v>
      </c>
      <c r="AQ41" s="150">
        <f t="shared" ref="AQ41" si="214">SUM(AQ42:AQ45)</f>
        <v>0</v>
      </c>
      <c r="AR41" s="150">
        <f t="shared" ref="AR41" si="215">SUM(AR42:AR45)</f>
        <v>0</v>
      </c>
      <c r="AS41" s="150">
        <f t="shared" ref="AS41" si="216">SUM(AS42:AS45)</f>
        <v>0</v>
      </c>
    </row>
    <row r="42" spans="1:45" s="65" customFormat="1" ht="31.5" outlineLevel="2" x14ac:dyDescent="0.2">
      <c r="A42" s="159" t="s">
        <v>81</v>
      </c>
      <c r="B42" s="160" t="s">
        <v>82</v>
      </c>
      <c r="C42" s="161" t="s">
        <v>83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outlineLevel="2" x14ac:dyDescent="0.2">
      <c r="A43" s="159" t="s">
        <v>84</v>
      </c>
      <c r="B43" s="160" t="s">
        <v>85</v>
      </c>
      <c r="C43" s="161" t="s">
        <v>86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10.5" outlineLevel="2" x14ac:dyDescent="0.2">
      <c r="A44" s="159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21" outlineLevel="2" x14ac:dyDescent="0.2">
      <c r="A45" s="159" t="s">
        <v>87</v>
      </c>
      <c r="B45" s="160" t="s">
        <v>88</v>
      </c>
      <c r="C45" s="161" t="s">
        <v>89</v>
      </c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</row>
    <row r="46" spans="1:45" s="65" customFormat="1" ht="63" x14ac:dyDescent="0.2">
      <c r="A46" s="162" t="s">
        <v>90</v>
      </c>
      <c r="B46" s="163" t="s">
        <v>37</v>
      </c>
      <c r="C46" s="164" t="s">
        <v>31</v>
      </c>
      <c r="D46" s="164" t="s">
        <v>38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">
        <v>38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">
        <v>38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">
        <v>38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">
        <v>38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</row>
    <row r="47" spans="1:45" s="65" customFormat="1" ht="31.5" x14ac:dyDescent="0.2">
      <c r="A47" s="162" t="s">
        <v>91</v>
      </c>
      <c r="B47" s="163" t="s">
        <v>92</v>
      </c>
      <c r="C47" s="164" t="s">
        <v>31</v>
      </c>
      <c r="D47" s="164">
        <f t="shared" ref="D47" si="217">D48+D51+D52+D53+D54+D50</f>
        <v>0</v>
      </c>
      <c r="E47" s="164">
        <f t="shared" ref="E47" si="218">E48+E51+E52+E53+E54+E50</f>
        <v>0</v>
      </c>
      <c r="F47" s="164">
        <f t="shared" ref="F47" si="219">F48+F51+F52+F53+F54+F50</f>
        <v>0</v>
      </c>
      <c r="G47" s="164">
        <f t="shared" ref="G47" si="220">G48+G51+G52+G53+G54+G50</f>
        <v>0</v>
      </c>
      <c r="H47" s="164">
        <f t="shared" ref="H47" si="221">H48+H51+H52+H53+H54+H50</f>
        <v>0</v>
      </c>
      <c r="I47" s="164">
        <f t="shared" ref="I47" si="222">I48+I51+I52+I53+I54+I50</f>
        <v>0</v>
      </c>
      <c r="J47" s="164">
        <f t="shared" ref="J47" si="223">J48+J51+J52+J53+J54+J50</f>
        <v>0</v>
      </c>
      <c r="K47" s="164">
        <f t="shared" ref="K47" si="224">K48+K51+K52+K53+K54+K50</f>
        <v>0</v>
      </c>
      <c r="L47" s="164">
        <f t="shared" ref="L47" si="225">L48+L51+L52+L53+L54+L50</f>
        <v>0</v>
      </c>
      <c r="M47" s="164">
        <f t="shared" ref="M47" si="226">M48+M51+M52+M53+M54+M50</f>
        <v>0</v>
      </c>
      <c r="N47" s="164">
        <f t="shared" ref="N47" si="227">N48+N51+N52+N53+N54+N50</f>
        <v>0</v>
      </c>
      <c r="O47" s="164">
        <f t="shared" ref="O47" si="228">O48+O51+O52+O53+O54+O50</f>
        <v>0</v>
      </c>
      <c r="P47" s="164">
        <f t="shared" ref="P47" si="229">P48+P51+P52+P53+P54+P50</f>
        <v>0</v>
      </c>
      <c r="Q47" s="164">
        <f t="shared" ref="Q47" si="230">Q48+Q51+Q52+Q53+Q54+Q50</f>
        <v>0</v>
      </c>
      <c r="R47" s="164">
        <f t="shared" ref="R47" si="231">R48+R51+R52+R53+R54+R50</f>
        <v>0</v>
      </c>
      <c r="S47" s="164">
        <f t="shared" ref="S47" si="232">S48+S51+S52+S53+S54+S50</f>
        <v>0</v>
      </c>
      <c r="T47" s="164">
        <f t="shared" ref="T47" si="233">T48+T51+T52+T53+T54+T50</f>
        <v>0</v>
      </c>
      <c r="U47" s="164">
        <f t="shared" ref="U47" si="234">U48+U51+U52+U53+U54+U50</f>
        <v>0</v>
      </c>
      <c r="V47" s="164">
        <f t="shared" ref="V47" si="235">V48+V51+V52+V53+V54+V50</f>
        <v>0</v>
      </c>
      <c r="W47" s="164">
        <f t="shared" ref="W47" si="236">W48+W51+W52+W53+W54+W50</f>
        <v>0</v>
      </c>
      <c r="X47" s="164">
        <f t="shared" ref="X47" si="237">X48+X51+X52+X53+X54+X50</f>
        <v>0</v>
      </c>
      <c r="Y47" s="164">
        <f t="shared" ref="Y47" si="238">Y48+Y51+Y52+Y53+Y54+Y50</f>
        <v>0</v>
      </c>
      <c r="Z47" s="164">
        <f t="shared" ref="Z47" si="239">Z48+Z51+Z52+Z53+Z54+Z50</f>
        <v>0</v>
      </c>
      <c r="AA47" s="164">
        <f t="shared" ref="AA47" si="240">AA48+AA51+AA52+AA53+AA54+AA50</f>
        <v>0</v>
      </c>
      <c r="AB47" s="164">
        <f t="shared" ref="AB47" si="241">AB48+AB51+AB52+AB53+AB54+AB50</f>
        <v>0</v>
      </c>
      <c r="AC47" s="164">
        <f t="shared" ref="AC47" si="242">AC48+AC51+AC52+AC53+AC54+AC50</f>
        <v>0</v>
      </c>
      <c r="AD47" s="164">
        <f t="shared" ref="AD47" si="243">AD48+AD51+AD52+AD53+AD54+AD50</f>
        <v>0</v>
      </c>
      <c r="AE47" s="164">
        <f t="shared" ref="AE47" si="244">AE48+AE51+AE52+AE53+AE54+AE50</f>
        <v>0</v>
      </c>
      <c r="AF47" s="164">
        <f t="shared" ref="AF47" si="245">AF48+AF51+AF52+AF53+AF54+AF50</f>
        <v>0</v>
      </c>
      <c r="AG47" s="164">
        <f t="shared" ref="AG47" si="246">AG48+AG51+AG52+AG53+AG54+AG50</f>
        <v>0</v>
      </c>
      <c r="AH47" s="164">
        <f t="shared" ref="AH47" si="247">AH48+AH51+AH52+AH53+AH54+AH50</f>
        <v>0</v>
      </c>
      <c r="AI47" s="164">
        <f t="shared" ref="AI47" si="248">AI48+AI51+AI52+AI53+AI54+AI50</f>
        <v>0</v>
      </c>
      <c r="AJ47" s="164">
        <f t="shared" ref="AJ47" si="249">AJ48+AJ51+AJ52+AJ53+AJ54+AJ50</f>
        <v>0</v>
      </c>
      <c r="AK47" s="164">
        <f t="shared" ref="AK47" si="250">AK48+AK51+AK52+AK53+AK54+AK50</f>
        <v>0</v>
      </c>
      <c r="AL47" s="164">
        <f t="shared" ref="AL47" si="251">AL48+AL51+AL52+AL53+AL54+AL50</f>
        <v>0</v>
      </c>
      <c r="AM47" s="164">
        <f t="shared" ref="AM47" si="252">AM48+AM51+AM52+AM53+AM54+AM50</f>
        <v>0</v>
      </c>
      <c r="AN47" s="164">
        <f t="shared" ref="AN47" si="253">AN48+AN51+AN52+AN53+AN54+AN50</f>
        <v>0</v>
      </c>
      <c r="AO47" s="164">
        <f t="shared" ref="AO47" si="254">AO48+AO51+AO52+AO53+AO54+AO50</f>
        <v>0</v>
      </c>
      <c r="AP47" s="164">
        <f t="shared" ref="AP47" si="255">AP48+AP51+AP52+AP53+AP54+AP50</f>
        <v>0</v>
      </c>
      <c r="AQ47" s="164">
        <f t="shared" ref="AQ47" si="256">AQ48+AQ51+AQ52+AQ53+AQ54+AQ50</f>
        <v>0</v>
      </c>
      <c r="AR47" s="164">
        <f t="shared" ref="AR47" si="257">AR48+AR51+AR52+AR53+AR54+AR50</f>
        <v>0</v>
      </c>
      <c r="AS47" s="164">
        <f t="shared" ref="AS47" si="258">AS48+AS51+AS52+AS53+AS54+AS50</f>
        <v>0</v>
      </c>
    </row>
    <row r="48" spans="1:45" s="65" customFormat="1" ht="31.5" outlineLevel="2" x14ac:dyDescent="0.2">
      <c r="A48" s="159" t="s">
        <v>93</v>
      </c>
      <c r="B48" s="160" t="s">
        <v>94</v>
      </c>
      <c r="C48" s="161" t="s">
        <v>95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21" outlineLevel="2" x14ac:dyDescent="0.2">
      <c r="A50" s="159" t="s">
        <v>99</v>
      </c>
      <c r="B50" s="160" t="s">
        <v>100</v>
      </c>
      <c r="C50" s="161" t="s">
        <v>101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outlineLevel="2" x14ac:dyDescent="0.2">
      <c r="A51" s="159" t="s">
        <v>99</v>
      </c>
      <c r="B51" s="160" t="s">
        <v>102</v>
      </c>
      <c r="C51" s="161" t="s">
        <v>101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31.5" outlineLevel="2" x14ac:dyDescent="0.2">
      <c r="A52" s="159" t="s">
        <v>103</v>
      </c>
      <c r="B52" s="160" t="s">
        <v>104</v>
      </c>
      <c r="C52" s="161" t="s">
        <v>105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31.5" outlineLevel="2" x14ac:dyDescent="0.2">
      <c r="A54" s="159" t="s">
        <v>109</v>
      </c>
      <c r="B54" s="160" t="s">
        <v>110</v>
      </c>
      <c r="C54" s="161" t="s">
        <v>111</v>
      </c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  <c r="AE54" s="161"/>
      <c r="AF54" s="161"/>
      <c r="AG54" s="161"/>
      <c r="AH54" s="161"/>
      <c r="AI54" s="161"/>
      <c r="AJ54" s="161"/>
      <c r="AK54" s="161"/>
      <c r="AL54" s="161"/>
      <c r="AM54" s="161"/>
      <c r="AN54" s="161"/>
      <c r="AO54" s="161"/>
      <c r="AP54" s="161"/>
      <c r="AQ54" s="161"/>
      <c r="AR54" s="161"/>
      <c r="AS54" s="161"/>
    </row>
    <row r="55" spans="1:45" s="65" customFormat="1" ht="42" x14ac:dyDescent="0.2">
      <c r="A55" s="162" t="s">
        <v>112</v>
      </c>
      <c r="B55" s="163" t="s">
        <v>42</v>
      </c>
      <c r="C55" s="164" t="s">
        <v>31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4"/>
      <c r="AS55" s="164"/>
    </row>
    <row r="56" spans="1:45" s="65" customFormat="1" ht="21" x14ac:dyDescent="0.2">
      <c r="A56" s="162" t="s">
        <v>113</v>
      </c>
      <c r="B56" s="163" t="s">
        <v>114</v>
      </c>
      <c r="C56" s="164" t="s">
        <v>31</v>
      </c>
      <c r="D56" s="164">
        <f t="shared" ref="D56" si="259">SUM(D57:D59)</f>
        <v>0</v>
      </c>
      <c r="E56" s="164">
        <f t="shared" ref="E56" si="260">SUM(E57:E59)</f>
        <v>0</v>
      </c>
      <c r="F56" s="164">
        <f t="shared" ref="F56" si="261">SUM(F57:F59)</f>
        <v>0</v>
      </c>
      <c r="G56" s="164">
        <f t="shared" ref="G56" si="262">SUM(G57:G59)</f>
        <v>0</v>
      </c>
      <c r="H56" s="164">
        <f t="shared" ref="H56" si="263">SUM(H57:H59)</f>
        <v>0</v>
      </c>
      <c r="I56" s="164">
        <f t="shared" ref="I56" si="264">SUM(I57:I59)</f>
        <v>0</v>
      </c>
      <c r="J56" s="164">
        <f t="shared" ref="J56" si="265">SUM(J57:J59)</f>
        <v>0</v>
      </c>
      <c r="K56" s="164">
        <f t="shared" ref="K56" si="266">SUM(K57:K59)</f>
        <v>0</v>
      </c>
      <c r="L56" s="164">
        <f t="shared" ref="L56" si="267">SUM(L57:L59)</f>
        <v>0</v>
      </c>
      <c r="M56" s="164">
        <f t="shared" ref="M56" si="268">SUM(M57:M59)</f>
        <v>0</v>
      </c>
      <c r="N56" s="164">
        <f t="shared" ref="N56" si="269">SUM(N57:N59)</f>
        <v>0</v>
      </c>
      <c r="O56" s="164">
        <f t="shared" ref="O56" si="270">SUM(O57:O59)</f>
        <v>0</v>
      </c>
      <c r="P56" s="164">
        <f t="shared" ref="P56" si="271">SUM(P57:P59)</f>
        <v>0</v>
      </c>
      <c r="Q56" s="164">
        <f t="shared" ref="Q56" si="272">SUM(Q57:Q59)</f>
        <v>0</v>
      </c>
      <c r="R56" s="164">
        <f t="shared" ref="R56" si="273">SUM(R57:R59)</f>
        <v>0</v>
      </c>
      <c r="S56" s="164">
        <f t="shared" ref="S56" si="274">SUM(S57:S59)</f>
        <v>0</v>
      </c>
      <c r="T56" s="164">
        <f t="shared" ref="T56" si="275">SUM(T57:T59)</f>
        <v>0</v>
      </c>
      <c r="U56" s="164">
        <f t="shared" ref="U56" si="276">SUM(U57:U59)</f>
        <v>0</v>
      </c>
      <c r="V56" s="164">
        <f t="shared" ref="V56" si="277">SUM(V57:V59)</f>
        <v>0</v>
      </c>
      <c r="W56" s="164">
        <f t="shared" ref="W56" si="278">SUM(W57:W59)</f>
        <v>0</v>
      </c>
      <c r="X56" s="164">
        <f t="shared" ref="X56" si="279">SUM(X57:X59)</f>
        <v>0</v>
      </c>
      <c r="Y56" s="164">
        <f t="shared" ref="Y56" si="280">SUM(Y57:Y59)</f>
        <v>0</v>
      </c>
      <c r="Z56" s="164">
        <f t="shared" ref="Z56" si="281">SUM(Z57:Z59)</f>
        <v>0</v>
      </c>
      <c r="AA56" s="164">
        <f t="shared" ref="AA56" si="282">SUM(AA57:AA59)</f>
        <v>0</v>
      </c>
      <c r="AB56" s="164">
        <f t="shared" ref="AB56" si="283">SUM(AB57:AB59)</f>
        <v>0</v>
      </c>
      <c r="AC56" s="164">
        <f t="shared" ref="AC56" si="284">SUM(AC57:AC59)</f>
        <v>0</v>
      </c>
      <c r="AD56" s="164">
        <f t="shared" ref="AD56" si="285">SUM(AD57:AD59)</f>
        <v>0</v>
      </c>
      <c r="AE56" s="164">
        <f t="shared" ref="AE56" si="286">SUM(AE57:AE59)</f>
        <v>0</v>
      </c>
      <c r="AF56" s="164">
        <f t="shared" ref="AF56" si="287">SUM(AF57:AF59)</f>
        <v>0</v>
      </c>
      <c r="AG56" s="164">
        <f t="shared" ref="AG56" si="288">SUM(AG57:AG59)</f>
        <v>0</v>
      </c>
      <c r="AH56" s="164">
        <f t="shared" ref="AH56" si="289">SUM(AH57:AH59)</f>
        <v>0</v>
      </c>
      <c r="AI56" s="164">
        <f t="shared" ref="AI56" si="290">SUM(AI57:AI59)</f>
        <v>0</v>
      </c>
      <c r="AJ56" s="164">
        <f t="shared" ref="AJ56" si="291">SUM(AJ57:AJ59)</f>
        <v>0</v>
      </c>
      <c r="AK56" s="164">
        <f t="shared" ref="AK56" si="292">SUM(AK57:AK59)</f>
        <v>0</v>
      </c>
      <c r="AL56" s="164">
        <f t="shared" ref="AL56" si="293">SUM(AL57:AL59)</f>
        <v>0</v>
      </c>
      <c r="AM56" s="164">
        <f t="shared" ref="AM56" si="294">SUM(AM57:AM59)</f>
        <v>0</v>
      </c>
      <c r="AN56" s="164">
        <f t="shared" ref="AN56" si="295">SUM(AN57:AN59)</f>
        <v>0</v>
      </c>
      <c r="AO56" s="164">
        <f t="shared" ref="AO56" si="296">SUM(AO57:AO59)</f>
        <v>0</v>
      </c>
      <c r="AP56" s="164">
        <f t="shared" ref="AP56" si="297">SUM(AP57:AP59)</f>
        <v>0</v>
      </c>
      <c r="AQ56" s="164">
        <f t="shared" ref="AQ56" si="298">SUM(AQ57:AQ59)</f>
        <v>0</v>
      </c>
      <c r="AR56" s="164">
        <f t="shared" ref="AR56" si="299">SUM(AR57:AR59)</f>
        <v>0</v>
      </c>
      <c r="AS56" s="164">
        <f t="shared" ref="AS56" si="300">SUM(AS57:AS59)</f>
        <v>0</v>
      </c>
    </row>
    <row r="57" spans="1:45" s="65" customFormat="1" ht="31.5" outlineLevel="2" x14ac:dyDescent="0.2">
      <c r="A57" s="159" t="s">
        <v>115</v>
      </c>
      <c r="B57" s="160" t="s">
        <v>116</v>
      </c>
      <c r="C57" s="161" t="s">
        <v>117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21" outlineLevel="2" x14ac:dyDescent="0.2">
      <c r="A58" s="159" t="s">
        <v>118</v>
      </c>
      <c r="B58" s="160" t="s">
        <v>119</v>
      </c>
      <c r="C58" s="161" t="s">
        <v>120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  <c r="AE59" s="161"/>
      <c r="AF59" s="161"/>
      <c r="AG59" s="161"/>
      <c r="AH59" s="161"/>
      <c r="AI59" s="161"/>
      <c r="AJ59" s="161"/>
      <c r="AK59" s="161"/>
      <c r="AL59" s="161"/>
      <c r="AM59" s="161"/>
      <c r="AN59" s="161"/>
      <c r="AO59" s="161"/>
      <c r="AP59" s="161"/>
      <c r="AQ59" s="161"/>
      <c r="AR59" s="161"/>
      <c r="AS59" s="161"/>
    </row>
    <row r="60" spans="1:45" s="65" customFormat="1" ht="10.5" x14ac:dyDescent="0.2"/>
  </sheetData>
  <autoFilter ref="A17:BC59"/>
  <mergeCells count="40">
    <mergeCell ref="AP16:AQ16"/>
    <mergeCell ref="AR16:AS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V9:W9"/>
    <mergeCell ref="AO2:AS2"/>
    <mergeCell ref="A3:AS3"/>
    <mergeCell ref="U4:V4"/>
    <mergeCell ref="S6:AC6"/>
    <mergeCell ref="S7:AC7"/>
  </mergeCells>
  <conditionalFormatting sqref="A17:XFD17">
    <cfRule type="containsText" dxfId="3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60"/>
  <sheetViews>
    <sheetView topLeftCell="A9" zoomScale="110" zoomScaleNormal="110" zoomScaleSheetLayoutView="130" workbookViewId="0">
      <pane xSplit="3" ySplit="9" topLeftCell="D18" activePane="bottomRight" state="frozen"/>
      <selection activeCell="A9" sqref="A9"/>
      <selection pane="topRight" activeCell="D9" sqref="D9"/>
      <selection pane="bottomLeft" activeCell="A18" sqref="A18"/>
      <selection pane="bottomRight" activeCell="AW17" sqref="AW17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5" width="5.42578125" style="6" customWidth="1"/>
    <col min="46" max="46" width="6.285156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266</v>
      </c>
    </row>
    <row r="2" spans="1:55" s="57" customFormat="1" ht="21" customHeight="1" x14ac:dyDescent="0.2">
      <c r="AX2" s="569" t="s">
        <v>1</v>
      </c>
      <c r="AY2" s="569"/>
      <c r="AZ2" s="569"/>
      <c r="BA2" s="569"/>
      <c r="BB2" s="569"/>
      <c r="BC2" s="569"/>
    </row>
    <row r="3" spans="1:55" s="57" customFormat="1" ht="9.75" customHeight="1" x14ac:dyDescent="0.2">
      <c r="A3" s="570" t="s">
        <v>267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</row>
    <row r="4" spans="1:55" s="57" customFormat="1" ht="10.5" x14ac:dyDescent="0.2">
      <c r="U4" s="58" t="s">
        <v>3</v>
      </c>
      <c r="V4" s="571" t="str">
        <f>'10'!$G$4</f>
        <v>3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55" ht="9" customHeight="1" x14ac:dyDescent="0.25"/>
    <row r="6" spans="1:55" s="57" customFormat="1" ht="10.5" x14ac:dyDescent="0.2">
      <c r="V6" s="77" t="s">
        <v>6</v>
      </c>
      <c r="W6" s="572" t="str">
        <f>'10'!$G$6</f>
        <v xml:space="preserve"> АО «Вологодская областная энергетическая компания» </v>
      </c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81"/>
      <c r="AM6" s="81"/>
      <c r="AN6" s="81"/>
      <c r="AO6" s="81"/>
    </row>
    <row r="7" spans="1:55" s="62" customFormat="1" ht="10.5" customHeight="1" x14ac:dyDescent="0.15">
      <c r="W7" s="573" t="s">
        <v>8</v>
      </c>
      <c r="X7" s="573"/>
      <c r="Y7" s="573"/>
      <c r="Z7" s="573"/>
      <c r="AA7" s="573"/>
      <c r="AB7" s="573"/>
      <c r="AC7" s="573"/>
      <c r="AD7" s="573"/>
      <c r="AE7" s="573"/>
      <c r="AF7" s="573"/>
      <c r="AG7" s="573"/>
      <c r="AH7" s="573"/>
      <c r="AI7" s="573"/>
      <c r="AJ7" s="573"/>
      <c r="AK7" s="573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55" ht="9" customHeight="1" x14ac:dyDescent="0.25"/>
    <row r="11" spans="1:55" s="57" customFormat="1" ht="39.75" customHeight="1" x14ac:dyDescent="0.2">
      <c r="X11" s="78" t="s">
        <v>11</v>
      </c>
      <c r="Y11" s="5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  <c r="AP11" s="574"/>
      <c r="AQ11" s="574"/>
      <c r="AR11" s="574"/>
      <c r="AS11" s="574"/>
      <c r="AT11" s="574"/>
      <c r="AU11" s="574"/>
      <c r="AV11" s="574"/>
    </row>
    <row r="12" spans="1:55" s="62" customFormat="1" ht="8.25" x14ac:dyDescent="0.15">
      <c r="Y12" s="573" t="s">
        <v>13</v>
      </c>
      <c r="Z12" s="573"/>
      <c r="AA12" s="573"/>
      <c r="AB12" s="573"/>
      <c r="AC12" s="573"/>
      <c r="AD12" s="573"/>
      <c r="AE12" s="573"/>
      <c r="AF12" s="573"/>
      <c r="AG12" s="573"/>
      <c r="AH12" s="573"/>
      <c r="AI12" s="573"/>
      <c r="AJ12" s="573"/>
      <c r="AK12" s="573"/>
      <c r="AL12" s="573"/>
      <c r="AM12" s="573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6" t="s">
        <v>14</v>
      </c>
      <c r="B14" s="576" t="s">
        <v>15</v>
      </c>
      <c r="C14" s="576" t="s">
        <v>16</v>
      </c>
      <c r="D14" s="581" t="s">
        <v>962</v>
      </c>
      <c r="E14" s="582"/>
      <c r="F14" s="582"/>
      <c r="G14" s="582"/>
      <c r="H14" s="582"/>
      <c r="I14" s="582"/>
      <c r="J14" s="582"/>
      <c r="K14" s="582"/>
      <c r="L14" s="582"/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582"/>
      <c r="Y14" s="582"/>
      <c r="Z14" s="582"/>
      <c r="AA14" s="582"/>
      <c r="AB14" s="582"/>
      <c r="AC14" s="583"/>
      <c r="AD14" s="578" t="s">
        <v>960</v>
      </c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79"/>
      <c r="BC14" s="580"/>
    </row>
    <row r="15" spans="1:55" s="62" customFormat="1" ht="15" customHeight="1" x14ac:dyDescent="0.15">
      <c r="A15" s="577"/>
      <c r="B15" s="577"/>
      <c r="C15" s="577"/>
      <c r="D15" s="351" t="s">
        <v>28</v>
      </c>
      <c r="E15" s="587" t="s">
        <v>29</v>
      </c>
      <c r="F15" s="588"/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  <c r="X15" s="588"/>
      <c r="Y15" s="588"/>
      <c r="Z15" s="588"/>
      <c r="AA15" s="588"/>
      <c r="AB15" s="588"/>
      <c r="AC15" s="589"/>
      <c r="AD15" s="348" t="s">
        <v>28</v>
      </c>
      <c r="AE15" s="581" t="s">
        <v>29</v>
      </c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2"/>
      <c r="BC15" s="583"/>
    </row>
    <row r="16" spans="1:55" s="62" customFormat="1" ht="15" customHeight="1" x14ac:dyDescent="0.15">
      <c r="A16" s="577"/>
      <c r="B16" s="577"/>
      <c r="C16" s="577"/>
      <c r="D16" s="590" t="s">
        <v>21</v>
      </c>
      <c r="E16" s="581" t="s">
        <v>21</v>
      </c>
      <c r="F16" s="582"/>
      <c r="G16" s="582"/>
      <c r="H16" s="582"/>
      <c r="I16" s="583"/>
      <c r="J16" s="592" t="s">
        <v>22</v>
      </c>
      <c r="K16" s="593"/>
      <c r="L16" s="593"/>
      <c r="M16" s="593"/>
      <c r="N16" s="594"/>
      <c r="O16" s="581" t="s">
        <v>23</v>
      </c>
      <c r="P16" s="582"/>
      <c r="Q16" s="582"/>
      <c r="R16" s="582"/>
      <c r="S16" s="583"/>
      <c r="T16" s="581" t="s">
        <v>24</v>
      </c>
      <c r="U16" s="582"/>
      <c r="V16" s="582"/>
      <c r="W16" s="582"/>
      <c r="X16" s="583"/>
      <c r="Y16" s="581" t="s">
        <v>25</v>
      </c>
      <c r="Z16" s="582"/>
      <c r="AA16" s="582"/>
      <c r="AB16" s="582"/>
      <c r="AC16" s="583"/>
      <c r="AD16" s="590" t="s">
        <v>21</v>
      </c>
      <c r="AE16" s="581" t="s">
        <v>21</v>
      </c>
      <c r="AF16" s="582"/>
      <c r="AG16" s="582"/>
      <c r="AH16" s="582"/>
      <c r="AI16" s="583"/>
      <c r="AJ16" s="581" t="s">
        <v>22</v>
      </c>
      <c r="AK16" s="582"/>
      <c r="AL16" s="582"/>
      <c r="AM16" s="582"/>
      <c r="AN16" s="583"/>
      <c r="AO16" s="581" t="s">
        <v>23</v>
      </c>
      <c r="AP16" s="582"/>
      <c r="AQ16" s="582"/>
      <c r="AR16" s="582"/>
      <c r="AS16" s="583"/>
      <c r="AT16" s="581" t="s">
        <v>24</v>
      </c>
      <c r="AU16" s="582"/>
      <c r="AV16" s="582"/>
      <c r="AW16" s="582"/>
      <c r="AX16" s="583"/>
      <c r="AY16" s="581" t="s">
        <v>25</v>
      </c>
      <c r="AZ16" s="582"/>
      <c r="BA16" s="582"/>
      <c r="BB16" s="582"/>
      <c r="BC16" s="583"/>
    </row>
    <row r="17" spans="1:55" s="62" customFormat="1" ht="108" customHeight="1" x14ac:dyDescent="0.15">
      <c r="A17" s="577"/>
      <c r="B17" s="577"/>
      <c r="C17" s="577"/>
      <c r="D17" s="591"/>
      <c r="E17" s="82" t="s">
        <v>268</v>
      </c>
      <c r="F17" s="82" t="s">
        <v>269</v>
      </c>
      <c r="G17" s="82" t="s">
        <v>270</v>
      </c>
      <c r="H17" s="82" t="s">
        <v>271</v>
      </c>
      <c r="I17" s="82" t="s">
        <v>272</v>
      </c>
      <c r="J17" s="82" t="s">
        <v>268</v>
      </c>
      <c r="K17" s="82" t="s">
        <v>269</v>
      </c>
      <c r="L17" s="82" t="s">
        <v>270</v>
      </c>
      <c r="M17" s="82" t="s">
        <v>271</v>
      </c>
      <c r="N17" s="82" t="s">
        <v>272</v>
      </c>
      <c r="O17" s="82" t="s">
        <v>268</v>
      </c>
      <c r="P17" s="82" t="s">
        <v>269</v>
      </c>
      <c r="Q17" s="82" t="s">
        <v>270</v>
      </c>
      <c r="R17" s="82" t="s">
        <v>271</v>
      </c>
      <c r="S17" s="82" t="s">
        <v>272</v>
      </c>
      <c r="T17" s="82" t="s">
        <v>268</v>
      </c>
      <c r="U17" s="82" t="s">
        <v>269</v>
      </c>
      <c r="V17" s="82" t="s">
        <v>270</v>
      </c>
      <c r="W17" s="82" t="s">
        <v>271</v>
      </c>
      <c r="X17" s="82" t="s">
        <v>272</v>
      </c>
      <c r="Y17" s="82" t="s">
        <v>268</v>
      </c>
      <c r="Z17" s="82" t="s">
        <v>269</v>
      </c>
      <c r="AA17" s="82" t="s">
        <v>270</v>
      </c>
      <c r="AB17" s="82" t="s">
        <v>271</v>
      </c>
      <c r="AC17" s="82" t="s">
        <v>272</v>
      </c>
      <c r="AD17" s="591"/>
      <c r="AE17" s="82" t="s">
        <v>268</v>
      </c>
      <c r="AF17" s="82" t="s">
        <v>269</v>
      </c>
      <c r="AG17" s="82" t="s">
        <v>270</v>
      </c>
      <c r="AH17" s="82" t="s">
        <v>271</v>
      </c>
      <c r="AI17" s="82" t="s">
        <v>272</v>
      </c>
      <c r="AJ17" s="82" t="s">
        <v>268</v>
      </c>
      <c r="AK17" s="82" t="s">
        <v>269</v>
      </c>
      <c r="AL17" s="82" t="s">
        <v>270</v>
      </c>
      <c r="AM17" s="82" t="s">
        <v>271</v>
      </c>
      <c r="AN17" s="82" t="s">
        <v>272</v>
      </c>
      <c r="AO17" s="82" t="s">
        <v>268</v>
      </c>
      <c r="AP17" s="82" t="s">
        <v>269</v>
      </c>
      <c r="AQ17" s="82" t="s">
        <v>270</v>
      </c>
      <c r="AR17" s="82" t="s">
        <v>271</v>
      </c>
      <c r="AS17" s="82" t="s">
        <v>272</v>
      </c>
      <c r="AT17" s="82" t="s">
        <v>268</v>
      </c>
      <c r="AU17" s="82" t="s">
        <v>269</v>
      </c>
      <c r="AV17" s="82" t="s">
        <v>270</v>
      </c>
      <c r="AW17" s="82" t="s">
        <v>271</v>
      </c>
      <c r="AX17" s="82" t="s">
        <v>272</v>
      </c>
      <c r="AY17" s="82" t="s">
        <v>268</v>
      </c>
      <c r="AZ17" s="82" t="s">
        <v>269</v>
      </c>
      <c r="BA17" s="82" t="s">
        <v>270</v>
      </c>
      <c r="BB17" s="82" t="s">
        <v>271</v>
      </c>
      <c r="BC17" s="82" t="s">
        <v>272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155</v>
      </c>
      <c r="F18" s="80" t="s">
        <v>156</v>
      </c>
      <c r="G18" s="80" t="s">
        <v>157</v>
      </c>
      <c r="H18" s="80" t="s">
        <v>158</v>
      </c>
      <c r="I18" s="80" t="s">
        <v>159</v>
      </c>
      <c r="J18" s="80" t="s">
        <v>162</v>
      </c>
      <c r="K18" s="80" t="s">
        <v>163</v>
      </c>
      <c r="L18" s="80" t="s">
        <v>164</v>
      </c>
      <c r="M18" s="80" t="s">
        <v>165</v>
      </c>
      <c r="N18" s="80" t="s">
        <v>166</v>
      </c>
      <c r="O18" s="80" t="s">
        <v>169</v>
      </c>
      <c r="P18" s="80" t="s">
        <v>170</v>
      </c>
      <c r="Q18" s="80" t="s">
        <v>171</v>
      </c>
      <c r="R18" s="80" t="s">
        <v>172</v>
      </c>
      <c r="S18" s="80" t="s">
        <v>173</v>
      </c>
      <c r="T18" s="80" t="s">
        <v>176</v>
      </c>
      <c r="U18" s="80" t="s">
        <v>177</v>
      </c>
      <c r="V18" s="80" t="s">
        <v>178</v>
      </c>
      <c r="W18" s="80" t="s">
        <v>179</v>
      </c>
      <c r="X18" s="80" t="s">
        <v>180</v>
      </c>
      <c r="Y18" s="80" t="s">
        <v>183</v>
      </c>
      <c r="Z18" s="80" t="s">
        <v>184</v>
      </c>
      <c r="AA18" s="80" t="s">
        <v>185</v>
      </c>
      <c r="AB18" s="80" t="s">
        <v>186</v>
      </c>
      <c r="AC18" s="80" t="s">
        <v>187</v>
      </c>
      <c r="AD18" s="350">
        <v>6</v>
      </c>
      <c r="AE18" s="80" t="s">
        <v>228</v>
      </c>
      <c r="AF18" s="80" t="s">
        <v>229</v>
      </c>
      <c r="AG18" s="80" t="s">
        <v>230</v>
      </c>
      <c r="AH18" s="80" t="s">
        <v>231</v>
      </c>
      <c r="AI18" s="80" t="s">
        <v>232</v>
      </c>
      <c r="AJ18" s="80" t="s">
        <v>273</v>
      </c>
      <c r="AK18" s="80" t="s">
        <v>274</v>
      </c>
      <c r="AL18" s="80" t="s">
        <v>275</v>
      </c>
      <c r="AM18" s="80" t="s">
        <v>276</v>
      </c>
      <c r="AN18" s="80" t="s">
        <v>277</v>
      </c>
      <c r="AO18" s="80" t="s">
        <v>278</v>
      </c>
      <c r="AP18" s="80" t="s">
        <v>279</v>
      </c>
      <c r="AQ18" s="80" t="s">
        <v>280</v>
      </c>
      <c r="AR18" s="80" t="s">
        <v>281</v>
      </c>
      <c r="AS18" s="80" t="s">
        <v>282</v>
      </c>
      <c r="AT18" s="80" t="s">
        <v>283</v>
      </c>
      <c r="AU18" s="80" t="s">
        <v>284</v>
      </c>
      <c r="AV18" s="80" t="s">
        <v>285</v>
      </c>
      <c r="AW18" s="80" t="s">
        <v>286</v>
      </c>
      <c r="AX18" s="80" t="s">
        <v>287</v>
      </c>
      <c r="AY18" s="80" t="s">
        <v>288</v>
      </c>
      <c r="AZ18" s="80" t="s">
        <v>289</v>
      </c>
      <c r="BA18" s="80" t="s">
        <v>290</v>
      </c>
      <c r="BB18" s="80" t="s">
        <v>291</v>
      </c>
      <c r="BC18" s="80" t="s">
        <v>292</v>
      </c>
    </row>
    <row r="19" spans="1:55" s="170" customFormat="1" ht="21" x14ac:dyDescent="0.2">
      <c r="A19" s="145">
        <v>0</v>
      </c>
      <c r="B19" s="146" t="s">
        <v>30</v>
      </c>
      <c r="C19" s="147" t="s">
        <v>31</v>
      </c>
      <c r="D19" s="173">
        <f>'10'!G18</f>
        <v>323.01189371866661</v>
      </c>
      <c r="E19" s="147">
        <f>J19+O19+T19+Y19</f>
        <v>360.73475764800003</v>
      </c>
      <c r="F19" s="147">
        <f>K19+P19+U19+Z19</f>
        <v>28.725645161999999</v>
      </c>
      <c r="G19" s="147">
        <f>L19+Q19+V19+AA19</f>
        <v>114.902580648</v>
      </c>
      <c r="H19" s="147">
        <f t="shared" ref="H19" si="0">M19+R19+W19+AB19</f>
        <v>174.05378814599996</v>
      </c>
      <c r="I19" s="147">
        <f>N19+S19+X19+AC19</f>
        <v>43.052743691999993</v>
      </c>
      <c r="J19" s="147">
        <f>'10'!J18</f>
        <v>97.506348551999992</v>
      </c>
      <c r="K19" s="147">
        <f t="shared" ref="K19:M19" si="1">K20+K21+K23+K24+K25</f>
        <v>6.7381531391999996</v>
      </c>
      <c r="L19" s="147">
        <f t="shared" si="1"/>
        <v>26.952612556799998</v>
      </c>
      <c r="M19" s="147">
        <f t="shared" si="1"/>
        <v>33.690765695999993</v>
      </c>
      <c r="N19" s="147">
        <f>N20+N21+N23+N24+N25</f>
        <v>30.124817159999999</v>
      </c>
      <c r="O19" s="147">
        <f>'10'!L18</f>
        <v>104.90502856799999</v>
      </c>
      <c r="P19" s="147">
        <f t="shared" ref="P19:AC19" si="2">P20+P21+P23+P24+P25</f>
        <v>8.5319048124000005</v>
      </c>
      <c r="Q19" s="147">
        <f t="shared" si="2"/>
        <v>34.127619249600002</v>
      </c>
      <c r="R19" s="147">
        <f t="shared" si="2"/>
        <v>58.661144513999986</v>
      </c>
      <c r="S19" s="147">
        <f t="shared" si="2"/>
        <v>3.5843599919999996</v>
      </c>
      <c r="T19" s="147">
        <f>'10'!N18</f>
        <v>158.323380528</v>
      </c>
      <c r="U19" s="147">
        <f t="shared" si="2"/>
        <v>13.455587210400001</v>
      </c>
      <c r="V19" s="147">
        <f t="shared" si="2"/>
        <v>53.822348841600004</v>
      </c>
      <c r="W19" s="147">
        <f t="shared" si="2"/>
        <v>81.701877935999988</v>
      </c>
      <c r="X19" s="147">
        <f t="shared" si="2"/>
        <v>9.3435665399999994</v>
      </c>
      <c r="Y19" s="147">
        <f>'10'!P18</f>
        <v>0</v>
      </c>
      <c r="Z19" s="147">
        <f t="shared" si="2"/>
        <v>0</v>
      </c>
      <c r="AA19" s="147">
        <f t="shared" si="2"/>
        <v>0</v>
      </c>
      <c r="AB19" s="147">
        <f t="shared" si="2"/>
        <v>0</v>
      </c>
      <c r="AC19" s="147">
        <f t="shared" si="2"/>
        <v>0</v>
      </c>
      <c r="AD19" s="173">
        <f t="shared" ref="AD19" si="3">AD20+AD21+AD23+AD24+AD25</f>
        <v>273.73889298192091</v>
      </c>
      <c r="AE19" s="147">
        <f>AJ19+AO19+AT19+AY19</f>
        <v>305.70742173559324</v>
      </c>
      <c r="AF19" s="147">
        <f>AK19+AP19+AU19+AZ19</f>
        <v>24.343767086440678</v>
      </c>
      <c r="AG19" s="147">
        <f>AL19+AQ19+AV19+BA19</f>
        <v>97.375068345762713</v>
      </c>
      <c r="AH19" s="147">
        <f t="shared" ref="AH19:AH21" si="4">AM19+AR19+AW19+BB19</f>
        <v>147.50321029322032</v>
      </c>
      <c r="AI19" s="147">
        <f>AN19+AS19+AX19+BC19</f>
        <v>36.485376010169489</v>
      </c>
      <c r="AJ19" s="147">
        <f t="shared" ref="AJ19:BC19" si="5">AJ20+AJ21+AJ23+AJ24+AJ25</f>
        <v>82.632498772881348</v>
      </c>
      <c r="AK19" s="147">
        <f t="shared" si="5"/>
        <v>5.7102992705084752</v>
      </c>
      <c r="AL19" s="147">
        <f t="shared" si="5"/>
        <v>22.841197082033901</v>
      </c>
      <c r="AM19" s="147">
        <f t="shared" si="5"/>
        <v>28.551496352542365</v>
      </c>
      <c r="AN19" s="147">
        <f t="shared" si="5"/>
        <v>25.529506067796611</v>
      </c>
      <c r="AO19" s="147">
        <f t="shared" si="5"/>
        <v>88.902566583050842</v>
      </c>
      <c r="AP19" s="147">
        <f t="shared" si="5"/>
        <v>7.2304278071186445</v>
      </c>
      <c r="AQ19" s="147">
        <f t="shared" si="5"/>
        <v>28.921711228474578</v>
      </c>
      <c r="AR19" s="147">
        <f t="shared" si="5"/>
        <v>49.7128343338983</v>
      </c>
      <c r="AS19" s="147">
        <f t="shared" si="5"/>
        <v>3.0375932135593215</v>
      </c>
      <c r="AT19" s="147">
        <f t="shared" si="5"/>
        <v>134.17235637966101</v>
      </c>
      <c r="AU19" s="147">
        <f t="shared" si="5"/>
        <v>11.40304000881356</v>
      </c>
      <c r="AV19" s="147">
        <f t="shared" si="5"/>
        <v>45.612160035254242</v>
      </c>
      <c r="AW19" s="147">
        <f t="shared" si="5"/>
        <v>69.238879606779648</v>
      </c>
      <c r="AX19" s="147">
        <f t="shared" si="5"/>
        <v>7.9182767288135594</v>
      </c>
      <c r="AY19" s="147">
        <f t="shared" si="5"/>
        <v>0</v>
      </c>
      <c r="AZ19" s="147">
        <f t="shared" si="5"/>
        <v>0</v>
      </c>
      <c r="BA19" s="147">
        <f t="shared" si="5"/>
        <v>0</v>
      </c>
      <c r="BB19" s="147">
        <f t="shared" si="5"/>
        <v>0</v>
      </c>
      <c r="BC19" s="147">
        <f t="shared" si="5"/>
        <v>0</v>
      </c>
    </row>
    <row r="20" spans="1:55" s="65" customFormat="1" ht="10.5" outlineLevel="1" x14ac:dyDescent="0.2">
      <c r="A20" s="148" t="s">
        <v>32</v>
      </c>
      <c r="B20" s="149" t="s">
        <v>33</v>
      </c>
      <c r="C20" s="150" t="s">
        <v>31</v>
      </c>
      <c r="D20" s="166">
        <f>'10'!G19</f>
        <v>72.830753099999995</v>
      </c>
      <c r="E20" s="147">
        <f t="shared" ref="E20:E59" si="6">J20+O20+T20+Y20</f>
        <v>109.69018166399998</v>
      </c>
      <c r="F20" s="147">
        <f t="shared" ref="F20:F59" si="7">K20+P20+U20+Z20</f>
        <v>10.9690181664</v>
      </c>
      <c r="G20" s="150">
        <f t="shared" ref="G20:G59" si="8">L20+Q20+V20+AA20</f>
        <v>43.876072665599999</v>
      </c>
      <c r="H20" s="150">
        <f t="shared" ref="H20:H59" si="9">M20+R20+W20+AB20</f>
        <v>54.84509083199999</v>
      </c>
      <c r="I20" s="150">
        <f t="shared" ref="I20:I59" si="10">N20+S20+X20+AC20</f>
        <v>0</v>
      </c>
      <c r="J20" s="150">
        <f>'10'!J19</f>
        <v>41.436744851999997</v>
      </c>
      <c r="K20" s="150">
        <f>K27</f>
        <v>4.1436744852</v>
      </c>
      <c r="L20" s="150">
        <f t="shared" ref="L20:M20" si="11">L27</f>
        <v>16.5746979408</v>
      </c>
      <c r="M20" s="150">
        <f t="shared" si="11"/>
        <v>20.718372425999995</v>
      </c>
      <c r="N20" s="150">
        <f t="shared" ref="N20" si="12">N27</f>
        <v>0</v>
      </c>
      <c r="O20" s="150">
        <f>'10'!L19</f>
        <v>27.222812112</v>
      </c>
      <c r="P20" s="150">
        <f t="shared" ref="P20:AD20" si="13">P27</f>
        <v>2.7222812112000003</v>
      </c>
      <c r="Q20" s="150">
        <f t="shared" si="13"/>
        <v>10.889124844800001</v>
      </c>
      <c r="R20" s="150">
        <f t="shared" si="13"/>
        <v>13.611406055999996</v>
      </c>
      <c r="S20" s="150">
        <f t="shared" si="13"/>
        <v>0</v>
      </c>
      <c r="T20" s="150">
        <f>'10'!N19</f>
        <v>41.03062469999999</v>
      </c>
      <c r="U20" s="150">
        <f t="shared" si="13"/>
        <v>4.1030624699999994</v>
      </c>
      <c r="V20" s="150">
        <f t="shared" si="13"/>
        <v>16.412249879999997</v>
      </c>
      <c r="W20" s="150">
        <f t="shared" si="13"/>
        <v>20.515312349999995</v>
      </c>
      <c r="X20" s="150">
        <f t="shared" si="13"/>
        <v>0</v>
      </c>
      <c r="Y20" s="150">
        <f>'10'!P19</f>
        <v>0</v>
      </c>
      <c r="Z20" s="150">
        <f t="shared" si="13"/>
        <v>0</v>
      </c>
      <c r="AA20" s="150">
        <f t="shared" si="13"/>
        <v>0</v>
      </c>
      <c r="AB20" s="150">
        <f t="shared" si="13"/>
        <v>0</v>
      </c>
      <c r="AC20" s="150">
        <f t="shared" si="13"/>
        <v>0</v>
      </c>
      <c r="AD20" s="166">
        <f t="shared" si="13"/>
        <v>61.720977203389836</v>
      </c>
      <c r="AE20" s="147">
        <f t="shared" ref="AE20:AE21" si="14">AJ20+AO20+AT20+AY20</f>
        <v>92.957781071186446</v>
      </c>
      <c r="AF20" s="147">
        <f t="shared" ref="AF20:AF21" si="15">AK20+AP20+AU20+AZ20</f>
        <v>9.2957781071186432</v>
      </c>
      <c r="AG20" s="150">
        <f t="shared" ref="AG20:AG21" si="16">AL20+AQ20+AV20+BA20</f>
        <v>37.183112428474573</v>
      </c>
      <c r="AH20" s="150">
        <f t="shared" si="4"/>
        <v>46.478890535593209</v>
      </c>
      <c r="AI20" s="150">
        <f t="shared" ref="AI20:AI21" si="17">AN20+AS20+AX20+BC20</f>
        <v>0</v>
      </c>
      <c r="AJ20" s="150">
        <f t="shared" ref="AJ20:BC20" si="18">AJ27</f>
        <v>35.115885467796609</v>
      </c>
      <c r="AK20" s="150">
        <f t="shared" si="18"/>
        <v>3.5115885467796613</v>
      </c>
      <c r="AL20" s="150">
        <f t="shared" si="18"/>
        <v>14.046354187118645</v>
      </c>
      <c r="AM20" s="150">
        <f t="shared" si="18"/>
        <v>17.557942733898301</v>
      </c>
      <c r="AN20" s="147">
        <f t="shared" si="18"/>
        <v>0</v>
      </c>
      <c r="AO20" s="150">
        <f t="shared" si="18"/>
        <v>23.070179755932205</v>
      </c>
      <c r="AP20" s="150">
        <f t="shared" si="18"/>
        <v>2.3070179755932205</v>
      </c>
      <c r="AQ20" s="150">
        <f t="shared" si="18"/>
        <v>9.2280719023728821</v>
      </c>
      <c r="AR20" s="150">
        <f t="shared" si="18"/>
        <v>11.535089877966101</v>
      </c>
      <c r="AS20" s="150">
        <f t="shared" si="18"/>
        <v>0</v>
      </c>
      <c r="AT20" s="150">
        <f t="shared" si="18"/>
        <v>34.771715847457628</v>
      </c>
      <c r="AU20" s="147">
        <f t="shared" si="18"/>
        <v>3.4771715847457623</v>
      </c>
      <c r="AV20" s="150">
        <f t="shared" si="18"/>
        <v>13.908686338983049</v>
      </c>
      <c r="AW20" s="150">
        <f t="shared" si="18"/>
        <v>17.38585792372881</v>
      </c>
      <c r="AX20" s="150">
        <f t="shared" si="18"/>
        <v>0</v>
      </c>
      <c r="AY20" s="150">
        <f t="shared" si="18"/>
        <v>0</v>
      </c>
      <c r="AZ20" s="150">
        <f t="shared" si="18"/>
        <v>0</v>
      </c>
      <c r="BA20" s="150">
        <f t="shared" si="18"/>
        <v>0</v>
      </c>
      <c r="BB20" s="147">
        <f t="shared" si="18"/>
        <v>0</v>
      </c>
      <c r="BC20" s="150">
        <f t="shared" si="18"/>
        <v>0</v>
      </c>
    </row>
    <row r="21" spans="1:55" s="65" customFormat="1" ht="21" outlineLevel="1" x14ac:dyDescent="0.2">
      <c r="A21" s="148" t="s">
        <v>34</v>
      </c>
      <c r="B21" s="149" t="s">
        <v>35</v>
      </c>
      <c r="C21" s="150" t="s">
        <v>31</v>
      </c>
      <c r="D21" s="166">
        <f>'10'!G20</f>
        <v>120.93128984599998</v>
      </c>
      <c r="E21" s="147">
        <f t="shared" si="6"/>
        <v>114.21144197999999</v>
      </c>
      <c r="F21" s="147">
        <f t="shared" si="7"/>
        <v>8.3785879643999994</v>
      </c>
      <c r="G21" s="150">
        <f t="shared" si="8"/>
        <v>33.514351857599998</v>
      </c>
      <c r="H21" s="150">
        <f t="shared" si="9"/>
        <v>72.318502157999987</v>
      </c>
      <c r="I21" s="150">
        <f t="shared" si="10"/>
        <v>0</v>
      </c>
      <c r="J21" s="150">
        <f>'10'!J20</f>
        <v>1.0226918520000001</v>
      </c>
      <c r="K21" s="150">
        <f t="shared" ref="K21:M21" si="19">K32</f>
        <v>0.10226918520000002</v>
      </c>
      <c r="L21" s="150">
        <f t="shared" si="19"/>
        <v>0.40907674080000006</v>
      </c>
      <c r="M21" s="150">
        <f t="shared" si="19"/>
        <v>0.51134592599999995</v>
      </c>
      <c r="N21" s="150">
        <f t="shared" ref="N21" si="20">N32</f>
        <v>0</v>
      </c>
      <c r="O21" s="150">
        <f>'10'!L20</f>
        <v>42.66673965599999</v>
      </c>
      <c r="P21" s="150">
        <f t="shared" ref="P21:AD21" si="21">P32</f>
        <v>2.6665119203999996</v>
      </c>
      <c r="Q21" s="150">
        <f t="shared" si="21"/>
        <v>10.666047681599998</v>
      </c>
      <c r="R21" s="150">
        <f t="shared" si="21"/>
        <v>29.334180053999994</v>
      </c>
      <c r="S21" s="150">
        <f t="shared" si="21"/>
        <v>0</v>
      </c>
      <c r="T21" s="150">
        <f>'10'!N20</f>
        <v>70.522010471999991</v>
      </c>
      <c r="U21" s="150">
        <f t="shared" si="21"/>
        <v>5.6098068587999999</v>
      </c>
      <c r="V21" s="150">
        <f t="shared" si="21"/>
        <v>22.439227435199999</v>
      </c>
      <c r="W21" s="150">
        <f t="shared" si="21"/>
        <v>42.472976177999996</v>
      </c>
      <c r="X21" s="150">
        <f t="shared" si="21"/>
        <v>0</v>
      </c>
      <c r="Y21" s="150">
        <f>'10'!P20</f>
        <v>0</v>
      </c>
      <c r="Z21" s="150">
        <f t="shared" si="21"/>
        <v>0</v>
      </c>
      <c r="AA21" s="150">
        <f t="shared" si="21"/>
        <v>0</v>
      </c>
      <c r="AB21" s="150">
        <f t="shared" si="21"/>
        <v>0</v>
      </c>
      <c r="AC21" s="150">
        <f t="shared" si="21"/>
        <v>0</v>
      </c>
      <c r="AD21" s="166">
        <f t="shared" si="21"/>
        <v>102.48414393728814</v>
      </c>
      <c r="AE21" s="147">
        <f t="shared" si="14"/>
        <v>96.789357610169475</v>
      </c>
      <c r="AF21" s="147">
        <f t="shared" si="15"/>
        <v>7.100498274915255</v>
      </c>
      <c r="AG21" s="150">
        <f t="shared" si="16"/>
        <v>28.40199309966102</v>
      </c>
      <c r="AH21" s="150">
        <f t="shared" si="4"/>
        <v>61.286866235593209</v>
      </c>
      <c r="AI21" s="150">
        <f t="shared" si="17"/>
        <v>0</v>
      </c>
      <c r="AJ21" s="150">
        <f t="shared" ref="AJ21:BC21" si="22">AJ32</f>
        <v>0.86668801016949171</v>
      </c>
      <c r="AK21" s="150">
        <f t="shared" si="22"/>
        <v>8.6668801016949168E-2</v>
      </c>
      <c r="AL21" s="150">
        <f t="shared" si="22"/>
        <v>0.34667520406779667</v>
      </c>
      <c r="AM21" s="150">
        <f t="shared" si="22"/>
        <v>0.43334400508474574</v>
      </c>
      <c r="AN21" s="147">
        <f t="shared" si="22"/>
        <v>0</v>
      </c>
      <c r="AO21" s="150">
        <f t="shared" si="22"/>
        <v>36.158253945762709</v>
      </c>
      <c r="AP21" s="150">
        <f t="shared" si="22"/>
        <v>2.2597558647457627</v>
      </c>
      <c r="AQ21" s="150">
        <f t="shared" si="22"/>
        <v>9.0390234589830509</v>
      </c>
      <c r="AR21" s="150">
        <f t="shared" si="22"/>
        <v>24.859474622033893</v>
      </c>
      <c r="AS21" s="150">
        <f t="shared" si="22"/>
        <v>0</v>
      </c>
      <c r="AT21" s="150">
        <f t="shared" si="22"/>
        <v>59.764415654237283</v>
      </c>
      <c r="AU21" s="147">
        <f t="shared" si="22"/>
        <v>4.7540736091525426</v>
      </c>
      <c r="AV21" s="150">
        <f t="shared" si="22"/>
        <v>19.01629443661017</v>
      </c>
      <c r="AW21" s="150">
        <f t="shared" si="22"/>
        <v>35.994047608474574</v>
      </c>
      <c r="AX21" s="150">
        <f t="shared" si="22"/>
        <v>0</v>
      </c>
      <c r="AY21" s="150">
        <f t="shared" si="22"/>
        <v>0</v>
      </c>
      <c r="AZ21" s="150">
        <f t="shared" si="22"/>
        <v>0</v>
      </c>
      <c r="BA21" s="150">
        <f t="shared" si="22"/>
        <v>0</v>
      </c>
      <c r="BB21" s="147">
        <f t="shared" si="22"/>
        <v>0</v>
      </c>
      <c r="BC21" s="150">
        <f t="shared" si="22"/>
        <v>0</v>
      </c>
    </row>
    <row r="22" spans="1:55" s="65" customFormat="1" ht="42" outlineLevel="1" x14ac:dyDescent="0.2">
      <c r="A22" s="148" t="s">
        <v>36</v>
      </c>
      <c r="B22" s="149" t="s">
        <v>37</v>
      </c>
      <c r="C22" s="150" t="s">
        <v>31</v>
      </c>
      <c r="D22" s="166" t="str">
        <f>'10'!G21</f>
        <v>нд</v>
      </c>
      <c r="E22" s="150" t="s">
        <v>38</v>
      </c>
      <c r="F22" s="150" t="s">
        <v>38</v>
      </c>
      <c r="G22" s="150" t="s">
        <v>38</v>
      </c>
      <c r="H22" s="150" t="s">
        <v>38</v>
      </c>
      <c r="I22" s="150" t="s">
        <v>38</v>
      </c>
      <c r="J22" s="150" t="str">
        <f>'10'!J21</f>
        <v>нд</v>
      </c>
      <c r="K22" s="150" t="s">
        <v>38</v>
      </c>
      <c r="L22" s="150" t="s">
        <v>38</v>
      </c>
      <c r="M22" s="150" t="s">
        <v>38</v>
      </c>
      <c r="N22" s="150" t="s">
        <v>38</v>
      </c>
      <c r="O22" s="150" t="str">
        <f>'10'!L21</f>
        <v>нд</v>
      </c>
      <c r="P22" s="150" t="s">
        <v>38</v>
      </c>
      <c r="Q22" s="150" t="s">
        <v>38</v>
      </c>
      <c r="R22" s="150" t="s">
        <v>38</v>
      </c>
      <c r="S22" s="150" t="s">
        <v>38</v>
      </c>
      <c r="T22" s="150" t="str">
        <f>'10'!N21</f>
        <v>нд</v>
      </c>
      <c r="U22" s="150" t="s">
        <v>38</v>
      </c>
      <c r="V22" s="150" t="s">
        <v>38</v>
      </c>
      <c r="W22" s="150" t="s">
        <v>38</v>
      </c>
      <c r="X22" s="150" t="s">
        <v>38</v>
      </c>
      <c r="Y22" s="150" t="str">
        <f>'10'!P21</f>
        <v>нд</v>
      </c>
      <c r="Z22" s="150" t="s">
        <v>38</v>
      </c>
      <c r="AA22" s="150" t="s">
        <v>38</v>
      </c>
      <c r="AB22" s="150" t="s">
        <v>38</v>
      </c>
      <c r="AC22" s="150" t="s">
        <v>38</v>
      </c>
      <c r="AD22" s="166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</row>
    <row r="23" spans="1:55" s="65" customFormat="1" ht="21" outlineLevel="1" x14ac:dyDescent="0.2">
      <c r="A23" s="151" t="s">
        <v>39</v>
      </c>
      <c r="B23" s="149" t="s">
        <v>40</v>
      </c>
      <c r="C23" s="150" t="s">
        <v>31</v>
      </c>
      <c r="D23" s="166">
        <f>'10'!G22</f>
        <v>85.871186360666641</v>
      </c>
      <c r="E23" s="150">
        <f t="shared" si="6"/>
        <v>93.780390312000009</v>
      </c>
      <c r="F23" s="147">
        <f t="shared" si="7"/>
        <v>9.3780390312000002</v>
      </c>
      <c r="G23" s="150">
        <f t="shared" si="8"/>
        <v>37.512156124800001</v>
      </c>
      <c r="H23" s="150">
        <f t="shared" si="9"/>
        <v>46.89019515599999</v>
      </c>
      <c r="I23" s="150">
        <f t="shared" si="10"/>
        <v>0</v>
      </c>
      <c r="J23" s="150">
        <f>'10'!J22</f>
        <v>24.922094688000001</v>
      </c>
      <c r="K23" s="150">
        <f t="shared" ref="K23:M23" si="23">K47</f>
        <v>2.4922094688</v>
      </c>
      <c r="L23" s="150">
        <f t="shared" si="23"/>
        <v>9.9688378752000002</v>
      </c>
      <c r="M23" s="150">
        <f t="shared" si="23"/>
        <v>12.461047343999999</v>
      </c>
      <c r="N23" s="150">
        <f t="shared" ref="N23" si="24">N47</f>
        <v>0</v>
      </c>
      <c r="O23" s="150">
        <f>'10'!L22</f>
        <v>31.431116807999995</v>
      </c>
      <c r="P23" s="150">
        <f t="shared" ref="P23:AD23" si="25">P47</f>
        <v>3.1431116808000001</v>
      </c>
      <c r="Q23" s="150">
        <f t="shared" si="25"/>
        <v>12.572446723200001</v>
      </c>
      <c r="R23" s="150">
        <f t="shared" si="25"/>
        <v>15.715558403999996</v>
      </c>
      <c r="S23" s="150">
        <f t="shared" si="25"/>
        <v>0</v>
      </c>
      <c r="T23" s="150">
        <f>'10'!N22</f>
        <v>37.427178816000001</v>
      </c>
      <c r="U23" s="150">
        <f t="shared" si="25"/>
        <v>3.7427178816000004</v>
      </c>
      <c r="V23" s="150">
        <f t="shared" si="25"/>
        <v>14.970871526400002</v>
      </c>
      <c r="W23" s="150">
        <f t="shared" si="25"/>
        <v>18.713589408000001</v>
      </c>
      <c r="X23" s="150">
        <f t="shared" si="25"/>
        <v>0</v>
      </c>
      <c r="Y23" s="150">
        <f>'10'!P22</f>
        <v>0</v>
      </c>
      <c r="Z23" s="150">
        <f t="shared" si="25"/>
        <v>0</v>
      </c>
      <c r="AA23" s="150">
        <f t="shared" si="25"/>
        <v>0</v>
      </c>
      <c r="AB23" s="150">
        <f t="shared" si="25"/>
        <v>0</v>
      </c>
      <c r="AC23" s="150">
        <f t="shared" si="25"/>
        <v>0</v>
      </c>
      <c r="AD23" s="166">
        <f t="shared" si="25"/>
        <v>72.772191831073414</v>
      </c>
      <c r="AE23" s="150">
        <f t="shared" ref="AE23:AE39" si="26">AJ23+AO23+AT23+AY23</f>
        <v>79.474907044067805</v>
      </c>
      <c r="AF23" s="147">
        <f t="shared" ref="AF23:AF39" si="27">AK23+AP23+AU23+AZ23</f>
        <v>7.9474907044067802</v>
      </c>
      <c r="AG23" s="150">
        <f t="shared" ref="AG23:AG39" si="28">AL23+AQ23+AV23+BA23</f>
        <v>31.789962817627121</v>
      </c>
      <c r="AH23" s="150">
        <f t="shared" ref="AH23:AH39" si="29">AM23+AR23+AW23+BB23</f>
        <v>39.737453522033896</v>
      </c>
      <c r="AI23" s="150">
        <f t="shared" ref="AI23:AI39" si="30">AN23+AS23+AX23+BC23</f>
        <v>0</v>
      </c>
      <c r="AJ23" s="150">
        <f t="shared" ref="AJ23:BC23" si="31">AJ47</f>
        <v>21.120419227118646</v>
      </c>
      <c r="AK23" s="150">
        <f t="shared" si="31"/>
        <v>2.1120419227118643</v>
      </c>
      <c r="AL23" s="150">
        <f t="shared" si="31"/>
        <v>8.4481676908474572</v>
      </c>
      <c r="AM23" s="150">
        <f t="shared" si="31"/>
        <v>10.560209613559321</v>
      </c>
      <c r="AN23" s="150">
        <f t="shared" si="31"/>
        <v>0</v>
      </c>
      <c r="AO23" s="150">
        <f t="shared" si="31"/>
        <v>26.636539667796612</v>
      </c>
      <c r="AP23" s="150">
        <f t="shared" si="31"/>
        <v>2.6636539667796608</v>
      </c>
      <c r="AQ23" s="150">
        <f t="shared" si="31"/>
        <v>10.654615867118643</v>
      </c>
      <c r="AR23" s="150">
        <f t="shared" si="31"/>
        <v>13.318269833898304</v>
      </c>
      <c r="AS23" s="150">
        <f t="shared" si="31"/>
        <v>0</v>
      </c>
      <c r="AT23" s="150">
        <f t="shared" si="31"/>
        <v>31.717948149152544</v>
      </c>
      <c r="AU23" s="150">
        <f t="shared" si="31"/>
        <v>3.1717948149152551</v>
      </c>
      <c r="AV23" s="150">
        <f t="shared" si="31"/>
        <v>12.68717925966102</v>
      </c>
      <c r="AW23" s="150">
        <f t="shared" si="31"/>
        <v>15.858974074576272</v>
      </c>
      <c r="AX23" s="150">
        <f t="shared" si="31"/>
        <v>0</v>
      </c>
      <c r="AY23" s="150">
        <f t="shared" si="31"/>
        <v>0</v>
      </c>
      <c r="AZ23" s="150">
        <f t="shared" si="31"/>
        <v>0</v>
      </c>
      <c r="BA23" s="150">
        <f t="shared" si="31"/>
        <v>0</v>
      </c>
      <c r="BB23" s="150">
        <f t="shared" si="31"/>
        <v>0</v>
      </c>
      <c r="BC23" s="150">
        <f t="shared" si="31"/>
        <v>0</v>
      </c>
    </row>
    <row r="24" spans="1:55" s="65" customFormat="1" ht="21" outlineLevel="1" x14ac:dyDescent="0.2">
      <c r="A24" s="151" t="s">
        <v>41</v>
      </c>
      <c r="B24" s="149" t="s">
        <v>42</v>
      </c>
      <c r="C24" s="150" t="s">
        <v>31</v>
      </c>
      <c r="D24" s="166">
        <f>'10'!G23</f>
        <v>0</v>
      </c>
      <c r="E24" s="150">
        <f t="shared" si="6"/>
        <v>0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</v>
      </c>
      <c r="J24" s="150">
        <f>'10'!J23</f>
        <v>0</v>
      </c>
      <c r="K24" s="150">
        <f t="shared" ref="K24:M24" si="32">K55</f>
        <v>0</v>
      </c>
      <c r="L24" s="150">
        <f t="shared" si="32"/>
        <v>0</v>
      </c>
      <c r="M24" s="150">
        <f t="shared" si="32"/>
        <v>0</v>
      </c>
      <c r="N24" s="150">
        <f t="shared" ref="N24:N25" si="33">N55</f>
        <v>0</v>
      </c>
      <c r="O24" s="150">
        <f>'10'!L23</f>
        <v>0</v>
      </c>
      <c r="P24" s="150">
        <f t="shared" ref="P24:AD25" si="34">P55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0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0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0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</v>
      </c>
      <c r="AJ24" s="150">
        <f t="shared" ref="AJ24:BB25" si="35">AJ55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0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0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BC55</f>
        <v>0</v>
      </c>
    </row>
    <row r="25" spans="1:55" s="65" customFormat="1" ht="10.5" outlineLevel="1" x14ac:dyDescent="0.2">
      <c r="A25" s="152" t="s">
        <v>43</v>
      </c>
      <c r="B25" s="153" t="s">
        <v>44</v>
      </c>
      <c r="C25" s="154" t="s">
        <v>31</v>
      </c>
      <c r="D25" s="166">
        <f>'10'!G24</f>
        <v>43.378664411999999</v>
      </c>
      <c r="E25" s="150">
        <f t="shared" si="6"/>
        <v>43.052743691999993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43.052743691999993</v>
      </c>
      <c r="J25" s="150">
        <f>'10'!J24</f>
        <v>30.124817159999999</v>
      </c>
      <c r="K25" s="150">
        <f t="shared" ref="K25:M25" si="37">K56</f>
        <v>0</v>
      </c>
      <c r="L25" s="150">
        <f t="shared" si="37"/>
        <v>0</v>
      </c>
      <c r="M25" s="150">
        <f t="shared" si="37"/>
        <v>0</v>
      </c>
      <c r="N25" s="150">
        <f t="shared" si="33"/>
        <v>30.124817159999999</v>
      </c>
      <c r="O25" s="150">
        <f>'10'!L24</f>
        <v>3.5843599919999996</v>
      </c>
      <c r="P25" s="150">
        <f t="shared" ref="P25:AC25" si="38">P56</f>
        <v>0</v>
      </c>
      <c r="Q25" s="150">
        <f t="shared" si="38"/>
        <v>0</v>
      </c>
      <c r="R25" s="150">
        <f t="shared" si="38"/>
        <v>0</v>
      </c>
      <c r="S25" s="150">
        <f t="shared" si="38"/>
        <v>3.5843599919999996</v>
      </c>
      <c r="T25" s="150">
        <f>'10'!N24</f>
        <v>9.3435665399999994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9.3435665399999994</v>
      </c>
      <c r="Y25" s="150">
        <f>'10'!P24</f>
        <v>0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0</v>
      </c>
      <c r="AD25" s="166">
        <f t="shared" si="34"/>
        <v>36.761580010169496</v>
      </c>
      <c r="AE25" s="150">
        <f t="shared" si="26"/>
        <v>36.485376010169489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36.485376010169489</v>
      </c>
      <c r="AJ25" s="150">
        <f t="shared" si="35"/>
        <v>25.529506067796611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25.529506067796611</v>
      </c>
      <c r="AO25" s="150">
        <f t="shared" si="35"/>
        <v>3.0375932135593215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3.0375932135593215</v>
      </c>
      <c r="AT25" s="150">
        <f t="shared" si="35"/>
        <v>7.9182767288135594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7.9182767288135594</v>
      </c>
      <c r="AY25" s="150">
        <f t="shared" si="35"/>
        <v>0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BC56</f>
        <v>0</v>
      </c>
    </row>
    <row r="26" spans="1:55" s="65" customFormat="1" ht="10.5" x14ac:dyDescent="0.2">
      <c r="A26" s="155">
        <v>1</v>
      </c>
      <c r="B26" s="149" t="s">
        <v>45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x14ac:dyDescent="0.2">
      <c r="A27" s="156" t="s">
        <v>46</v>
      </c>
      <c r="B27" s="157" t="s">
        <v>47</v>
      </c>
      <c r="C27" s="158" t="s">
        <v>31</v>
      </c>
      <c r="D27" s="168">
        <f>'10'!G26</f>
        <v>72.830753099999995</v>
      </c>
      <c r="E27" s="164">
        <f t="shared" si="6"/>
        <v>109.69018166399998</v>
      </c>
      <c r="F27" s="164">
        <f t="shared" si="7"/>
        <v>10.9690181664</v>
      </c>
      <c r="G27" s="164">
        <f t="shared" si="8"/>
        <v>43.876072665599999</v>
      </c>
      <c r="H27" s="164">
        <f t="shared" si="9"/>
        <v>54.84509083199999</v>
      </c>
      <c r="I27" s="164">
        <f t="shared" si="10"/>
        <v>0</v>
      </c>
      <c r="J27" s="164">
        <f>'10'!J26</f>
        <v>41.436744851999997</v>
      </c>
      <c r="K27" s="164">
        <f>K28</f>
        <v>4.1436744852</v>
      </c>
      <c r="L27" s="164">
        <f t="shared" ref="L27" si="40">L28</f>
        <v>16.5746979408</v>
      </c>
      <c r="M27" s="164">
        <f t="shared" ref="M27" si="41">M28</f>
        <v>20.718372425999995</v>
      </c>
      <c r="N27" s="164">
        <f t="shared" ref="N27" si="42">N28</f>
        <v>0</v>
      </c>
      <c r="O27" s="164">
        <f>'10'!L26</f>
        <v>27.222812112</v>
      </c>
      <c r="P27" s="164">
        <f t="shared" ref="P27" si="43">P28</f>
        <v>2.7222812112000003</v>
      </c>
      <c r="Q27" s="164">
        <f t="shared" ref="Q27" si="44">Q28</f>
        <v>10.889124844800001</v>
      </c>
      <c r="R27" s="164">
        <f t="shared" ref="R27" si="45">R28</f>
        <v>13.611406055999996</v>
      </c>
      <c r="S27" s="164">
        <f t="shared" ref="S27" si="46">S28</f>
        <v>0</v>
      </c>
      <c r="T27" s="164">
        <f>'10'!N26</f>
        <v>41.03062469999999</v>
      </c>
      <c r="U27" s="164">
        <f t="shared" ref="U27" si="47">U28</f>
        <v>4.1030624699999994</v>
      </c>
      <c r="V27" s="164">
        <f t="shared" ref="V27" si="48">V28</f>
        <v>16.412249879999997</v>
      </c>
      <c r="W27" s="164">
        <f t="shared" ref="W27" si="49">W28</f>
        <v>20.515312349999995</v>
      </c>
      <c r="X27" s="164">
        <f t="shared" ref="X27" si="50">X28</f>
        <v>0</v>
      </c>
      <c r="Y27" s="164">
        <f>'10'!P26</f>
        <v>0</v>
      </c>
      <c r="Z27" s="164">
        <f t="shared" ref="Z27" si="51">Z28</f>
        <v>0</v>
      </c>
      <c r="AA27" s="164">
        <f t="shared" ref="AA27" si="52">AA28</f>
        <v>0</v>
      </c>
      <c r="AB27" s="164">
        <f t="shared" ref="AB27" si="53">AB28</f>
        <v>0</v>
      </c>
      <c r="AC27" s="164">
        <f t="shared" ref="AC27" si="54">AC28</f>
        <v>0</v>
      </c>
      <c r="AD27" s="168">
        <f>AD28</f>
        <v>61.720977203389836</v>
      </c>
      <c r="AE27" s="164">
        <f>AJ27+AO27+AT27+AY27</f>
        <v>92.957781071186446</v>
      </c>
      <c r="AF27" s="164">
        <f t="shared" si="27"/>
        <v>9.2957781071186432</v>
      </c>
      <c r="AG27" s="164">
        <f t="shared" si="28"/>
        <v>37.183112428474573</v>
      </c>
      <c r="AH27" s="164">
        <f t="shared" si="29"/>
        <v>46.478890535593209</v>
      </c>
      <c r="AI27" s="164">
        <f t="shared" si="30"/>
        <v>0</v>
      </c>
      <c r="AJ27" s="164">
        <f t="shared" ref="AJ27" si="55">AJ28</f>
        <v>35.115885467796609</v>
      </c>
      <c r="AK27" s="164">
        <f t="shared" ref="AK27" si="56">AK28</f>
        <v>3.5115885467796613</v>
      </c>
      <c r="AL27" s="164">
        <f t="shared" ref="AL27" si="57">AL28</f>
        <v>14.046354187118645</v>
      </c>
      <c r="AM27" s="164">
        <f t="shared" ref="AM27" si="58">AM28</f>
        <v>17.557942733898301</v>
      </c>
      <c r="AN27" s="164">
        <f t="shared" ref="AN27" si="59">AN28</f>
        <v>0</v>
      </c>
      <c r="AO27" s="164">
        <f t="shared" ref="AO27" si="60">AO28</f>
        <v>23.070179755932205</v>
      </c>
      <c r="AP27" s="164">
        <f t="shared" ref="AP27" si="61">AP28</f>
        <v>2.3070179755932205</v>
      </c>
      <c r="AQ27" s="164">
        <f t="shared" ref="AQ27" si="62">AQ28</f>
        <v>9.2280719023728821</v>
      </c>
      <c r="AR27" s="164">
        <f t="shared" ref="AR27" si="63">AR28</f>
        <v>11.535089877966101</v>
      </c>
      <c r="AS27" s="164">
        <f t="shared" ref="AS27" si="64">AS28</f>
        <v>0</v>
      </c>
      <c r="AT27" s="164">
        <f t="shared" ref="AT27" si="65">AT28</f>
        <v>34.771715847457628</v>
      </c>
      <c r="AU27" s="164">
        <f t="shared" ref="AU27" si="66">AU28</f>
        <v>3.4771715847457623</v>
      </c>
      <c r="AV27" s="164">
        <f t="shared" ref="AV27" si="67">AV28</f>
        <v>13.908686338983049</v>
      </c>
      <c r="AW27" s="164">
        <f t="shared" ref="AW27" si="68">AW28</f>
        <v>17.38585792372881</v>
      </c>
      <c r="AX27" s="164">
        <f t="shared" ref="AX27" si="69">AX28</f>
        <v>0</v>
      </c>
      <c r="AY27" s="164">
        <f t="shared" ref="AY27" si="70">AY28</f>
        <v>0</v>
      </c>
      <c r="AZ27" s="164">
        <f t="shared" ref="AZ27" si="71">AZ28</f>
        <v>0</v>
      </c>
      <c r="BA27" s="164">
        <f t="shared" ref="BA27" si="72">BA28</f>
        <v>0</v>
      </c>
      <c r="BB27" s="164">
        <f t="shared" ref="BB27" si="73">BB28</f>
        <v>0</v>
      </c>
      <c r="BC27" s="164">
        <f t="shared" ref="BC27" si="74">BC28</f>
        <v>0</v>
      </c>
    </row>
    <row r="28" spans="1:55" s="354" customFormat="1" ht="31.5" outlineLevel="1" x14ac:dyDescent="0.2">
      <c r="A28" s="352" t="s">
        <v>48</v>
      </c>
      <c r="B28" s="353" t="s">
        <v>49</v>
      </c>
      <c r="C28" s="147" t="s">
        <v>31</v>
      </c>
      <c r="D28" s="173">
        <f>'10'!G27</f>
        <v>72.830753099999995</v>
      </c>
      <c r="E28" s="147">
        <f>J28+O28+T28+Y28</f>
        <v>109.69018166399998</v>
      </c>
      <c r="F28" s="147">
        <f t="shared" si="7"/>
        <v>10.9690181664</v>
      </c>
      <c r="G28" s="147">
        <f t="shared" si="8"/>
        <v>43.876072665599999</v>
      </c>
      <c r="H28" s="147">
        <f>M28+R28+W28+AB28</f>
        <v>54.84509083199999</v>
      </c>
      <c r="I28" s="147">
        <f t="shared" si="10"/>
        <v>0</v>
      </c>
      <c r="J28" s="147">
        <f>'10'!J27</f>
        <v>41.436744851999997</v>
      </c>
      <c r="K28" s="147">
        <f>SUM(K29:K31)</f>
        <v>4.1436744852</v>
      </c>
      <c r="L28" s="147">
        <f t="shared" ref="L28:N28" si="75">SUM(L29:L31)</f>
        <v>16.5746979408</v>
      </c>
      <c r="M28" s="147">
        <f t="shared" si="75"/>
        <v>20.718372425999995</v>
      </c>
      <c r="N28" s="147">
        <f t="shared" si="75"/>
        <v>0</v>
      </c>
      <c r="O28" s="147">
        <f>'10'!L27</f>
        <v>27.222812112</v>
      </c>
      <c r="P28" s="147">
        <f>SUM(P29:P31)</f>
        <v>2.7222812112000003</v>
      </c>
      <c r="Q28" s="147">
        <f t="shared" ref="Q28" si="76">SUM(Q29:Q31)</f>
        <v>10.889124844800001</v>
      </c>
      <c r="R28" s="147">
        <f t="shared" ref="R28" si="77">SUM(R29:R31)</f>
        <v>13.611406055999996</v>
      </c>
      <c r="S28" s="147">
        <f t="shared" ref="S28" si="78">SUM(S29:S31)</f>
        <v>0</v>
      </c>
      <c r="T28" s="147">
        <f>'10'!N27</f>
        <v>41.03062469999999</v>
      </c>
      <c r="U28" s="147">
        <f>SUM(U29:U31)</f>
        <v>4.1030624699999994</v>
      </c>
      <c r="V28" s="147">
        <f t="shared" ref="V28" si="79">SUM(V29:V31)</f>
        <v>16.412249879999997</v>
      </c>
      <c r="W28" s="147">
        <f t="shared" ref="W28" si="80">SUM(W29:W31)</f>
        <v>20.515312349999995</v>
      </c>
      <c r="X28" s="147">
        <f t="shared" ref="X28" si="81">SUM(X29:X31)</f>
        <v>0</v>
      </c>
      <c r="Y28" s="147">
        <f>'10'!P27</f>
        <v>0</v>
      </c>
      <c r="Z28" s="147">
        <f>SUM(Z29:Z31)</f>
        <v>0</v>
      </c>
      <c r="AA28" s="147">
        <f t="shared" ref="AA28" si="82">SUM(AA29:AA31)</f>
        <v>0</v>
      </c>
      <c r="AB28" s="147">
        <f t="shared" ref="AB28" si="83">SUM(AB29:AB31)</f>
        <v>0</v>
      </c>
      <c r="AC28" s="147">
        <f t="shared" ref="AC28" si="84">SUM(AC29:AC31)</f>
        <v>0</v>
      </c>
      <c r="AD28" s="173">
        <f>AD29+AD30+AD31</f>
        <v>61.720977203389836</v>
      </c>
      <c r="AE28" s="147">
        <f>AJ28+AO28+AT28+AY28</f>
        <v>92.957781071186446</v>
      </c>
      <c r="AF28" s="147">
        <f>AK28+AP28+AU28+AZ28</f>
        <v>9.2957781071186432</v>
      </c>
      <c r="AG28" s="147">
        <f t="shared" si="28"/>
        <v>37.183112428474573</v>
      </c>
      <c r="AH28" s="147">
        <f t="shared" si="29"/>
        <v>46.478890535593209</v>
      </c>
      <c r="AI28" s="147">
        <f t="shared" si="30"/>
        <v>0</v>
      </c>
      <c r="AJ28" s="147">
        <f>AJ29+AJ30+AJ31</f>
        <v>35.115885467796609</v>
      </c>
      <c r="AK28" s="147">
        <f>SUM(AK29:AK31)</f>
        <v>3.5115885467796613</v>
      </c>
      <c r="AL28" s="147">
        <f t="shared" ref="AL28" si="85">SUM(AL29:AL31)</f>
        <v>14.046354187118645</v>
      </c>
      <c r="AM28" s="147">
        <f t="shared" ref="AM28" si="86">SUM(AM29:AM31)</f>
        <v>17.557942733898301</v>
      </c>
      <c r="AN28" s="147">
        <f t="shared" ref="AN28" si="87">SUM(AN29:AN31)</f>
        <v>0</v>
      </c>
      <c r="AO28" s="147">
        <f>AO29+AO30+AO31</f>
        <v>23.070179755932205</v>
      </c>
      <c r="AP28" s="147">
        <f>SUM(AP29:AP31)</f>
        <v>2.3070179755932205</v>
      </c>
      <c r="AQ28" s="147">
        <f t="shared" ref="AQ28" si="88">SUM(AQ29:AQ31)</f>
        <v>9.2280719023728821</v>
      </c>
      <c r="AR28" s="147">
        <f t="shared" ref="AR28" si="89">SUM(AR29:AR31)</f>
        <v>11.535089877966101</v>
      </c>
      <c r="AS28" s="147">
        <f t="shared" ref="AS28" si="90">SUM(AS29:AS31)</f>
        <v>0</v>
      </c>
      <c r="AT28" s="147">
        <f>AT29+AT30+AT31</f>
        <v>34.771715847457628</v>
      </c>
      <c r="AU28" s="147">
        <f>SUM(AU29:AU31)</f>
        <v>3.4771715847457623</v>
      </c>
      <c r="AV28" s="147">
        <f t="shared" ref="AV28" si="91">SUM(AV29:AV31)</f>
        <v>13.908686338983049</v>
      </c>
      <c r="AW28" s="147">
        <f t="shared" ref="AW28" si="92">SUM(AW29:AW31)</f>
        <v>17.38585792372881</v>
      </c>
      <c r="AX28" s="147">
        <f t="shared" ref="AX28" si="93">SUM(AX29:AX31)</f>
        <v>0</v>
      </c>
      <c r="AY28" s="147">
        <f>AY29+AY30+AY31</f>
        <v>0</v>
      </c>
      <c r="AZ28" s="147">
        <f>SUM(AZ29:AZ31)</f>
        <v>0</v>
      </c>
      <c r="BA28" s="147">
        <f t="shared" ref="BA28" si="94">SUM(BA29:BA31)</f>
        <v>0</v>
      </c>
      <c r="BB28" s="147">
        <f t="shared" ref="BB28" si="95">SUM(BB29:BB31)</f>
        <v>0</v>
      </c>
      <c r="BC28" s="147">
        <f t="shared" ref="BC28" si="96">SUM(BC29:BC31)</f>
        <v>0</v>
      </c>
    </row>
    <row r="29" spans="1:55" s="65" customFormat="1" ht="42" outlineLevel="2" x14ac:dyDescent="0.2">
      <c r="A29" s="159" t="s">
        <v>50</v>
      </c>
      <c r="B29" s="160" t="s">
        <v>51</v>
      </c>
      <c r="C29" s="161" t="s">
        <v>31</v>
      </c>
      <c r="D29" s="167">
        <f>'10'!G28</f>
        <v>59.302798199999998</v>
      </c>
      <c r="E29" s="161">
        <f>J29+O29+T29+Y29</f>
        <v>34.550220119999992</v>
      </c>
      <c r="F29" s="161">
        <f t="shared" si="7"/>
        <v>3.4550220119999997</v>
      </c>
      <c r="G29" s="161">
        <f t="shared" si="8"/>
        <v>13.820088047999999</v>
      </c>
      <c r="H29" s="161">
        <f t="shared" si="9"/>
        <v>17.275110059999996</v>
      </c>
      <c r="I29" s="161">
        <f t="shared" si="10"/>
        <v>0</v>
      </c>
      <c r="J29" s="161">
        <f>'10'!J28</f>
        <v>15.659958779999998</v>
      </c>
      <c r="K29" s="161">
        <f>J29*0.1</f>
        <v>1.5659958779999998</v>
      </c>
      <c r="L29" s="161">
        <f>J29*0.4</f>
        <v>6.2639835119999994</v>
      </c>
      <c r="M29" s="161">
        <f>J29-K29-L29</f>
        <v>7.8299793899999983</v>
      </c>
      <c r="N29" s="161">
        <v>0</v>
      </c>
      <c r="O29" s="161">
        <f>'10'!L28</f>
        <v>8.4740417879999992</v>
      </c>
      <c r="P29" s="161">
        <f>O29*0.1</f>
        <v>0.84740417879999996</v>
      </c>
      <c r="Q29" s="161">
        <f>O29*0.4</f>
        <v>3.3896167151999999</v>
      </c>
      <c r="R29" s="161">
        <f>O29-P29-Q29</f>
        <v>4.2370208939999996</v>
      </c>
      <c r="S29" s="161">
        <v>0</v>
      </c>
      <c r="T29" s="161">
        <f>'10'!N28</f>
        <v>10.416219551999998</v>
      </c>
      <c r="U29" s="161">
        <f>T29*0.1</f>
        <v>1.0416219551999999</v>
      </c>
      <c r="V29" s="161">
        <f>T29*0.4</f>
        <v>4.1664878207999996</v>
      </c>
      <c r="W29" s="161">
        <f>T29-U29-V29</f>
        <v>5.2081097759999979</v>
      </c>
      <c r="X29" s="161">
        <v>0</v>
      </c>
      <c r="Y29" s="161">
        <f>'10'!P28</f>
        <v>0</v>
      </c>
      <c r="Z29" s="161">
        <f>Y29*0.1</f>
        <v>0</v>
      </c>
      <c r="AA29" s="161">
        <f>Y29*0.4</f>
        <v>0</v>
      </c>
      <c r="AB29" s="161">
        <f>Y29-Z29-AA29</f>
        <v>0</v>
      </c>
      <c r="AC29" s="161">
        <v>0</v>
      </c>
      <c r="AD29" s="167">
        <f>D29/1.18</f>
        <v>50.256608644067796</v>
      </c>
      <c r="AE29" s="161">
        <f>AJ29+AO29+AT29+AY29</f>
        <v>29.279847559322029</v>
      </c>
      <c r="AF29" s="161">
        <f t="shared" si="27"/>
        <v>2.927984755932203</v>
      </c>
      <c r="AG29" s="161">
        <f t="shared" si="28"/>
        <v>11.711939023728812</v>
      </c>
      <c r="AH29" s="161">
        <f t="shared" si="29"/>
        <v>14.639923779661014</v>
      </c>
      <c r="AI29" s="161">
        <f t="shared" si="30"/>
        <v>0</v>
      </c>
      <c r="AJ29" s="161">
        <f>J29/1.18</f>
        <v>13.271151508474576</v>
      </c>
      <c r="AK29" s="161">
        <f t="shared" ref="AK29:BC29" si="97">K29/1.18</f>
        <v>1.3271151508474575</v>
      </c>
      <c r="AL29" s="161">
        <f t="shared" si="97"/>
        <v>5.3084606033898298</v>
      </c>
      <c r="AM29" s="161">
        <f t="shared" si="97"/>
        <v>6.6355757542372871</v>
      </c>
      <c r="AN29" s="161">
        <f t="shared" si="97"/>
        <v>0</v>
      </c>
      <c r="AO29" s="161">
        <f t="shared" si="97"/>
        <v>7.1813913457627114</v>
      </c>
      <c r="AP29" s="161">
        <f t="shared" si="97"/>
        <v>0.71813913457627121</v>
      </c>
      <c r="AQ29" s="161">
        <f t="shared" si="97"/>
        <v>2.8725565383050848</v>
      </c>
      <c r="AR29" s="161">
        <f t="shared" si="97"/>
        <v>3.5906956728813557</v>
      </c>
      <c r="AS29" s="161">
        <f t="shared" si="97"/>
        <v>0</v>
      </c>
      <c r="AT29" s="161">
        <f t="shared" si="97"/>
        <v>8.8273047050847442</v>
      </c>
      <c r="AU29" s="161">
        <f t="shared" si="97"/>
        <v>0.88273047050847453</v>
      </c>
      <c r="AV29" s="161">
        <f t="shared" si="97"/>
        <v>3.5309218820338981</v>
      </c>
      <c r="AW29" s="161">
        <f t="shared" si="97"/>
        <v>4.4136523525423712</v>
      </c>
      <c r="AX29" s="161">
        <f t="shared" si="97"/>
        <v>0</v>
      </c>
      <c r="AY29" s="161">
        <f t="shared" si="97"/>
        <v>0</v>
      </c>
      <c r="AZ29" s="161">
        <f t="shared" si="97"/>
        <v>0</v>
      </c>
      <c r="BA29" s="161">
        <f t="shared" si="97"/>
        <v>0</v>
      </c>
      <c r="BB29" s="161">
        <f t="shared" si="97"/>
        <v>0</v>
      </c>
      <c r="BC29" s="161">
        <f t="shared" si="97"/>
        <v>0</v>
      </c>
    </row>
    <row r="30" spans="1:55" s="65" customFormat="1" ht="42" outlineLevel="2" x14ac:dyDescent="0.2">
      <c r="A30" s="159" t="s">
        <v>52</v>
      </c>
      <c r="B30" s="160" t="s">
        <v>53</v>
      </c>
      <c r="C30" s="161" t="s">
        <v>31</v>
      </c>
      <c r="D30" s="167">
        <f>'10'!G29</f>
        <v>13.527954900000001</v>
      </c>
      <c r="E30" s="161">
        <f t="shared" si="6"/>
        <v>31.305915024000001</v>
      </c>
      <c r="F30" s="161">
        <f t="shared" si="7"/>
        <v>3.1305915024000002</v>
      </c>
      <c r="G30" s="161">
        <f t="shared" si="8"/>
        <v>12.522366009600001</v>
      </c>
      <c r="H30" s="161">
        <f t="shared" si="9"/>
        <v>15.652957511999997</v>
      </c>
      <c r="I30" s="161">
        <f t="shared" si="10"/>
        <v>0</v>
      </c>
      <c r="J30" s="161">
        <f>'10'!J29</f>
        <v>9.5595983759999985</v>
      </c>
      <c r="K30" s="161">
        <f t="shared" ref="K30:K31" si="98">J30*0.1</f>
        <v>0.95595983759999992</v>
      </c>
      <c r="L30" s="161">
        <f t="shared" ref="L30:L31" si="99">J30*0.4</f>
        <v>3.8238393503999997</v>
      </c>
      <c r="M30" s="161">
        <f t="shared" ref="M30:M31" si="100">J30-K30-L30</f>
        <v>4.7797991879999984</v>
      </c>
      <c r="N30" s="161">
        <v>0</v>
      </c>
      <c r="O30" s="161">
        <f>'10'!L29</f>
        <v>8.4436367400000005</v>
      </c>
      <c r="P30" s="161">
        <f t="shared" ref="P30:P31" si="101">O30*0.1</f>
        <v>0.84436367400000012</v>
      </c>
      <c r="Q30" s="161">
        <f t="shared" ref="Q30:Q31" si="102">O30*0.4</f>
        <v>3.3774546960000005</v>
      </c>
      <c r="R30" s="161">
        <f t="shared" ref="R30:R31" si="103">O30-P30-Q30</f>
        <v>4.2218183699999994</v>
      </c>
      <c r="S30" s="161">
        <v>0</v>
      </c>
      <c r="T30" s="161">
        <f>'10'!N29</f>
        <v>13.302679908</v>
      </c>
      <c r="U30" s="161">
        <f t="shared" ref="U30:U31" si="104">T30*0.1</f>
        <v>1.3302679908000001</v>
      </c>
      <c r="V30" s="161">
        <f t="shared" ref="V30:V31" si="105">T30*0.4</f>
        <v>5.3210719632000005</v>
      </c>
      <c r="W30" s="161">
        <f t="shared" ref="W30:W31" si="106">T30-U30-V30</f>
        <v>6.651339954</v>
      </c>
      <c r="X30" s="161">
        <v>0</v>
      </c>
      <c r="Y30" s="161">
        <f>'10'!P29</f>
        <v>0</v>
      </c>
      <c r="Z30" s="161">
        <f t="shared" ref="Z30:Z31" si="107">Y30*0.1</f>
        <v>0</v>
      </c>
      <c r="AA30" s="161">
        <f t="shared" ref="AA30:AA31" si="108">Y30*0.4</f>
        <v>0</v>
      </c>
      <c r="AB30" s="161">
        <f t="shared" ref="AB30:AB31" si="109">Y30-Z30-AA30</f>
        <v>0</v>
      </c>
      <c r="AC30" s="161">
        <v>0</v>
      </c>
      <c r="AD30" s="167">
        <f>D30/1.18</f>
        <v>11.464368559322036</v>
      </c>
      <c r="AE30" s="161">
        <f t="shared" si="26"/>
        <v>26.530436461016947</v>
      </c>
      <c r="AF30" s="161">
        <f t="shared" si="27"/>
        <v>2.6530436461016951</v>
      </c>
      <c r="AG30" s="161">
        <f t="shared" si="28"/>
        <v>10.61217458440678</v>
      </c>
      <c r="AH30" s="161">
        <f t="shared" si="29"/>
        <v>13.265218230508474</v>
      </c>
      <c r="AI30" s="161">
        <f t="shared" si="30"/>
        <v>0</v>
      </c>
      <c r="AJ30" s="161">
        <f>J30/1.18</f>
        <v>8.1013545559322022</v>
      </c>
      <c r="AK30" s="161">
        <f t="shared" ref="AK30:AK31" si="110">K30/1.18</f>
        <v>0.81013545559322031</v>
      </c>
      <c r="AL30" s="161">
        <f t="shared" ref="AL30:AL31" si="111">L30/1.18</f>
        <v>3.2405418223728812</v>
      </c>
      <c r="AM30" s="161">
        <f t="shared" ref="AM30:AM31" si="112">M30/1.18</f>
        <v>4.0506772779661002</v>
      </c>
      <c r="AN30" s="161">
        <f t="shared" ref="AN30:AN31" si="113">N30/1.18</f>
        <v>0</v>
      </c>
      <c r="AO30" s="161">
        <f t="shared" ref="AO30:AO31" si="114">O30/1.18</f>
        <v>7.1556243559322041</v>
      </c>
      <c r="AP30" s="161">
        <f t="shared" ref="AP30:AP31" si="115">P30/1.18</f>
        <v>0.71556243559322052</v>
      </c>
      <c r="AQ30" s="161">
        <f t="shared" ref="AQ30:AQ31" si="116">Q30/1.18</f>
        <v>2.8622497423728821</v>
      </c>
      <c r="AR30" s="161">
        <f t="shared" ref="AR30:AR31" si="117">R30/1.18</f>
        <v>3.5778121779661012</v>
      </c>
      <c r="AS30" s="161">
        <f t="shared" ref="AS30:AS31" si="118">S30/1.18</f>
        <v>0</v>
      </c>
      <c r="AT30" s="161">
        <f t="shared" ref="AT30:AT31" si="119">T30/1.18</f>
        <v>11.273457549152543</v>
      </c>
      <c r="AU30" s="161">
        <f t="shared" ref="AU30:AU31" si="120">U30/1.18</f>
        <v>1.1273457549152543</v>
      </c>
      <c r="AV30" s="161">
        <f t="shared" ref="AV30:AV31" si="121">V30/1.18</f>
        <v>4.5093830196610174</v>
      </c>
      <c r="AW30" s="161">
        <f t="shared" ref="AW30:AW31" si="122">W30/1.18</f>
        <v>5.6367287745762713</v>
      </c>
      <c r="AX30" s="161">
        <f t="shared" ref="AX30:AX31" si="123">X30/1.18</f>
        <v>0</v>
      </c>
      <c r="AY30" s="161">
        <f t="shared" ref="AY30:AY31" si="124">Y30/1.18</f>
        <v>0</v>
      </c>
      <c r="AZ30" s="161">
        <f t="shared" ref="AZ30:AZ31" si="125">Z30/1.18</f>
        <v>0</v>
      </c>
      <c r="BA30" s="161">
        <f t="shared" ref="BA30:BA31" si="126">AA30/1.18</f>
        <v>0</v>
      </c>
      <c r="BB30" s="161">
        <f t="shared" ref="BB30:BB31" si="127">AB30/1.18</f>
        <v>0</v>
      </c>
      <c r="BC30" s="161">
        <f t="shared" ref="BC30:BC31" si="128">AC30/1.18</f>
        <v>0</v>
      </c>
    </row>
    <row r="31" spans="1:55" s="65" customFormat="1" ht="51.75" customHeight="1" outlineLevel="2" x14ac:dyDescent="0.2">
      <c r="A31" s="159" t="s">
        <v>54</v>
      </c>
      <c r="B31" s="160" t="s">
        <v>55</v>
      </c>
      <c r="C31" s="161" t="s">
        <v>31</v>
      </c>
      <c r="D31" s="167">
        <f>'10'!G30</f>
        <v>0</v>
      </c>
      <c r="E31" s="161">
        <f t="shared" si="6"/>
        <v>43.834046520000001</v>
      </c>
      <c r="F31" s="161">
        <f t="shared" si="7"/>
        <v>4.3834046520000003</v>
      </c>
      <c r="G31" s="161">
        <f t="shared" si="8"/>
        <v>17.533618608000001</v>
      </c>
      <c r="H31" s="161">
        <f t="shared" si="9"/>
        <v>21.917023259999993</v>
      </c>
      <c r="I31" s="161">
        <f t="shared" si="10"/>
        <v>0</v>
      </c>
      <c r="J31" s="161">
        <f>'10'!J30</f>
        <v>16.217187696</v>
      </c>
      <c r="K31" s="161">
        <f t="shared" si="98"/>
        <v>1.6217187696000002</v>
      </c>
      <c r="L31" s="161">
        <f t="shared" si="99"/>
        <v>6.4868750784000007</v>
      </c>
      <c r="M31" s="161">
        <f t="shared" si="100"/>
        <v>8.1085938479999982</v>
      </c>
      <c r="N31" s="161">
        <v>0</v>
      </c>
      <c r="O31" s="161">
        <f>'10'!L30</f>
        <v>10.305133584</v>
      </c>
      <c r="P31" s="161">
        <f t="shared" si="101"/>
        <v>1.0305133584000001</v>
      </c>
      <c r="Q31" s="161">
        <f t="shared" si="102"/>
        <v>4.1220534336000005</v>
      </c>
      <c r="R31" s="161">
        <f t="shared" si="103"/>
        <v>5.1525667919999991</v>
      </c>
      <c r="S31" s="161">
        <v>0</v>
      </c>
      <c r="T31" s="161">
        <f>'10'!N30</f>
        <v>17.311725239999998</v>
      </c>
      <c r="U31" s="161">
        <f t="shared" si="104"/>
        <v>1.7311725239999998</v>
      </c>
      <c r="V31" s="161">
        <f t="shared" si="105"/>
        <v>6.9246900959999991</v>
      </c>
      <c r="W31" s="161">
        <f t="shared" si="106"/>
        <v>8.6558626199999988</v>
      </c>
      <c r="X31" s="161">
        <v>0</v>
      </c>
      <c r="Y31" s="161">
        <f>'10'!P30</f>
        <v>0</v>
      </c>
      <c r="Z31" s="161">
        <f t="shared" si="107"/>
        <v>0</v>
      </c>
      <c r="AA31" s="161">
        <f t="shared" si="108"/>
        <v>0</v>
      </c>
      <c r="AB31" s="161">
        <f t="shared" si="109"/>
        <v>0</v>
      </c>
      <c r="AC31" s="161">
        <v>0</v>
      </c>
      <c r="AD31" s="167">
        <f>D31/1.18</f>
        <v>0</v>
      </c>
      <c r="AE31" s="161">
        <f t="shared" si="26"/>
        <v>37.147497050847456</v>
      </c>
      <c r="AF31" s="161">
        <f t="shared" si="27"/>
        <v>3.7147497050847464</v>
      </c>
      <c r="AG31" s="161">
        <f t="shared" si="28"/>
        <v>14.858998820338986</v>
      </c>
      <c r="AH31" s="161">
        <f t="shared" si="29"/>
        <v>18.573748525423728</v>
      </c>
      <c r="AI31" s="161">
        <f t="shared" si="30"/>
        <v>0</v>
      </c>
      <c r="AJ31" s="161">
        <f>J31/1.18</f>
        <v>13.743379403389831</v>
      </c>
      <c r="AK31" s="161">
        <f t="shared" si="110"/>
        <v>1.3743379403389833</v>
      </c>
      <c r="AL31" s="161">
        <f t="shared" si="111"/>
        <v>5.4973517613559331</v>
      </c>
      <c r="AM31" s="161">
        <f t="shared" si="112"/>
        <v>6.8716897016949137</v>
      </c>
      <c r="AN31" s="161">
        <f t="shared" si="113"/>
        <v>0</v>
      </c>
      <c r="AO31" s="161">
        <f t="shared" si="114"/>
        <v>8.7331640542372888</v>
      </c>
      <c r="AP31" s="161">
        <f t="shared" si="115"/>
        <v>0.87331640542372901</v>
      </c>
      <c r="AQ31" s="161">
        <f t="shared" si="116"/>
        <v>3.4932656216949161</v>
      </c>
      <c r="AR31" s="161">
        <f t="shared" si="117"/>
        <v>4.3665820271186435</v>
      </c>
      <c r="AS31" s="161">
        <f t="shared" si="118"/>
        <v>0</v>
      </c>
      <c r="AT31" s="161">
        <f t="shared" si="119"/>
        <v>14.670953593220338</v>
      </c>
      <c r="AU31" s="161">
        <f t="shared" si="120"/>
        <v>1.4670953593220337</v>
      </c>
      <c r="AV31" s="161">
        <f t="shared" si="121"/>
        <v>5.8683814372881349</v>
      </c>
      <c r="AW31" s="161">
        <f t="shared" si="122"/>
        <v>7.3354767966101688</v>
      </c>
      <c r="AX31" s="161">
        <f t="shared" si="123"/>
        <v>0</v>
      </c>
      <c r="AY31" s="161">
        <f t="shared" si="124"/>
        <v>0</v>
      </c>
      <c r="AZ31" s="161">
        <f t="shared" si="125"/>
        <v>0</v>
      </c>
      <c r="BA31" s="161">
        <f t="shared" si="126"/>
        <v>0</v>
      </c>
      <c r="BB31" s="161">
        <f t="shared" si="127"/>
        <v>0</v>
      </c>
      <c r="BC31" s="161">
        <f t="shared" si="128"/>
        <v>0</v>
      </c>
    </row>
    <row r="32" spans="1:55" s="65" customFormat="1" ht="21" x14ac:dyDescent="0.2">
      <c r="A32" s="162" t="s">
        <v>56</v>
      </c>
      <c r="B32" s="163" t="s">
        <v>57</v>
      </c>
      <c r="C32" s="164" t="s">
        <v>31</v>
      </c>
      <c r="D32" s="168">
        <f>'10'!G31</f>
        <v>120.93128984599998</v>
      </c>
      <c r="E32" s="164">
        <f t="shared" si="6"/>
        <v>114.21144197999999</v>
      </c>
      <c r="F32" s="164">
        <f t="shared" si="7"/>
        <v>8.3785879643999994</v>
      </c>
      <c r="G32" s="164">
        <f t="shared" si="8"/>
        <v>33.514351857599998</v>
      </c>
      <c r="H32" s="164">
        <f t="shared" si="9"/>
        <v>72.318502157999987</v>
      </c>
      <c r="I32" s="164">
        <f t="shared" si="10"/>
        <v>0</v>
      </c>
      <c r="J32" s="164">
        <f>'10'!J31</f>
        <v>1.0226918520000001</v>
      </c>
      <c r="K32" s="164">
        <f t="shared" ref="K32" si="129">K33+K35+K41</f>
        <v>0.10226918520000002</v>
      </c>
      <c r="L32" s="164">
        <f t="shared" ref="L32" si="130">L33+L35+L41</f>
        <v>0.40907674080000006</v>
      </c>
      <c r="M32" s="164">
        <f t="shared" ref="M32" si="131">M33+M35+M41</f>
        <v>0.51134592599999995</v>
      </c>
      <c r="N32" s="164">
        <f t="shared" ref="N32" si="132">N33+N35+N41</f>
        <v>0</v>
      </c>
      <c r="O32" s="164">
        <f>'10'!L31</f>
        <v>42.66673965599999</v>
      </c>
      <c r="P32" s="164">
        <f t="shared" ref="P32" si="133">P33+P35+P41</f>
        <v>2.6665119203999996</v>
      </c>
      <c r="Q32" s="164">
        <f t="shared" ref="Q32" si="134">Q33+Q35+Q41</f>
        <v>10.666047681599998</v>
      </c>
      <c r="R32" s="164">
        <f t="shared" ref="R32" si="135">R33+R35+R41</f>
        <v>29.334180053999994</v>
      </c>
      <c r="S32" s="164">
        <f t="shared" ref="S32" si="136">S33+S35+S41</f>
        <v>0</v>
      </c>
      <c r="T32" s="164">
        <f>'10'!N31</f>
        <v>70.522010471999991</v>
      </c>
      <c r="U32" s="164">
        <f t="shared" ref="U32" si="137">U33+U35+U41</f>
        <v>5.6098068587999999</v>
      </c>
      <c r="V32" s="164">
        <f t="shared" ref="V32" si="138">V33+V35+V41</f>
        <v>22.439227435199999</v>
      </c>
      <c r="W32" s="164">
        <f t="shared" ref="W32" si="139">W33+W35+W41</f>
        <v>42.472976177999996</v>
      </c>
      <c r="X32" s="164">
        <f t="shared" ref="X32" si="140">X33+X35+X41</f>
        <v>0</v>
      </c>
      <c r="Y32" s="164">
        <f>'10'!P31</f>
        <v>0</v>
      </c>
      <c r="Z32" s="164">
        <f t="shared" ref="Z32" si="141">Z33+Z35+Z41</f>
        <v>0</v>
      </c>
      <c r="AA32" s="164">
        <f t="shared" ref="AA32" si="142">AA33+AA35+AA41</f>
        <v>0</v>
      </c>
      <c r="AB32" s="164">
        <f t="shared" ref="AB32" si="143">AB33+AB35+AB41</f>
        <v>0</v>
      </c>
      <c r="AC32" s="164">
        <f t="shared" ref="AC32" si="144">AC33+AC35+AC41</f>
        <v>0</v>
      </c>
      <c r="AD32" s="168">
        <f t="shared" ref="AD32" si="145">AD33+AD35+AD41</f>
        <v>102.48414393728814</v>
      </c>
      <c r="AE32" s="164">
        <f t="shared" si="26"/>
        <v>96.789357610169475</v>
      </c>
      <c r="AF32" s="164">
        <f t="shared" si="27"/>
        <v>7.100498274915255</v>
      </c>
      <c r="AG32" s="164">
        <f t="shared" si="28"/>
        <v>28.40199309966102</v>
      </c>
      <c r="AH32" s="164">
        <f t="shared" si="29"/>
        <v>61.286866235593209</v>
      </c>
      <c r="AI32" s="164">
        <f t="shared" si="30"/>
        <v>0</v>
      </c>
      <c r="AJ32" s="164">
        <f t="shared" ref="AJ32" si="146">AJ33+AJ35+AJ41</f>
        <v>0.86668801016949171</v>
      </c>
      <c r="AK32" s="164">
        <f t="shared" ref="AK32" si="147">AK33+AK35+AK41</f>
        <v>8.6668801016949168E-2</v>
      </c>
      <c r="AL32" s="164">
        <f t="shared" ref="AL32" si="148">AL33+AL35+AL41</f>
        <v>0.34667520406779667</v>
      </c>
      <c r="AM32" s="164">
        <f t="shared" ref="AM32" si="149">AM33+AM35+AM41</f>
        <v>0.43334400508474574</v>
      </c>
      <c r="AN32" s="164">
        <f t="shared" ref="AN32" si="150">AN33+AN35+AN41</f>
        <v>0</v>
      </c>
      <c r="AO32" s="164">
        <f t="shared" ref="AO32" si="151">AO33+AO35+AO41</f>
        <v>36.158253945762709</v>
      </c>
      <c r="AP32" s="164">
        <f t="shared" ref="AP32" si="152">AP33+AP35+AP41</f>
        <v>2.2597558647457627</v>
      </c>
      <c r="AQ32" s="164">
        <f t="shared" ref="AQ32" si="153">AQ33+AQ35+AQ41</f>
        <v>9.0390234589830509</v>
      </c>
      <c r="AR32" s="164">
        <f t="shared" ref="AR32" si="154">AR33+AR35+AR41</f>
        <v>24.859474622033893</v>
      </c>
      <c r="AS32" s="164">
        <f t="shared" ref="AS32" si="155">AS33+AS35+AS41</f>
        <v>0</v>
      </c>
      <c r="AT32" s="164">
        <f t="shared" ref="AT32" si="156">AT33+AT35+AT41</f>
        <v>59.764415654237283</v>
      </c>
      <c r="AU32" s="164">
        <f t="shared" ref="AU32" si="157">AU33+AU35+AU41</f>
        <v>4.7540736091525426</v>
      </c>
      <c r="AV32" s="164">
        <f t="shared" ref="AV32" si="158">AV33+AV35+AV41</f>
        <v>19.01629443661017</v>
      </c>
      <c r="AW32" s="164">
        <f t="shared" ref="AW32" si="159">AW33+AW35+AW41</f>
        <v>35.994047608474574</v>
      </c>
      <c r="AX32" s="164">
        <f t="shared" ref="AX32" si="160">AX33+AX35+AX41</f>
        <v>0</v>
      </c>
      <c r="AY32" s="164">
        <f t="shared" ref="AY32" si="161">AY33+AY35+AY41</f>
        <v>0</v>
      </c>
      <c r="AZ32" s="164">
        <f t="shared" ref="AZ32" si="162">AZ33+AZ35+AZ41</f>
        <v>0</v>
      </c>
      <c r="BA32" s="164">
        <f t="shared" ref="BA32" si="163">BA33+BA35+BA41</f>
        <v>0</v>
      </c>
      <c r="BB32" s="164">
        <f t="shared" ref="BB32" si="164">BB33+BB35+BB41</f>
        <v>0</v>
      </c>
      <c r="BC32" s="164">
        <f t="shared" ref="BC32" si="165">BC33+BC35+BC41</f>
        <v>0</v>
      </c>
    </row>
    <row r="33" spans="1:55" s="65" customFormat="1" ht="42" outlineLevel="1" x14ac:dyDescent="0.2">
      <c r="A33" s="151" t="s">
        <v>58</v>
      </c>
      <c r="B33" s="149" t="s">
        <v>59</v>
      </c>
      <c r="C33" s="150" t="s">
        <v>31</v>
      </c>
      <c r="D33" s="166">
        <f>'10'!G32</f>
        <v>74.471673561999992</v>
      </c>
      <c r="E33" s="150">
        <f t="shared" si="6"/>
        <v>72.753452315999994</v>
      </c>
      <c r="F33" s="150">
        <f t="shared" si="7"/>
        <v>7.2753452315999994</v>
      </c>
      <c r="G33" s="150">
        <f t="shared" si="8"/>
        <v>29.101380926399997</v>
      </c>
      <c r="H33" s="150">
        <f t="shared" si="9"/>
        <v>36.376726157999997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24.292122899999995</v>
      </c>
      <c r="P33" s="150">
        <f t="shared" ref="P33" si="170">P34</f>
        <v>2.4292122899999997</v>
      </c>
      <c r="Q33" s="150">
        <f t="shared" ref="Q33" si="171">Q34</f>
        <v>9.7168491599999989</v>
      </c>
      <c r="R33" s="150">
        <f t="shared" ref="R33" si="172">R34</f>
        <v>12.146061449999998</v>
      </c>
      <c r="S33" s="150">
        <f t="shared" ref="S33" si="173">S34</f>
        <v>0</v>
      </c>
      <c r="T33" s="150">
        <f>'10'!N32</f>
        <v>48.461329415999991</v>
      </c>
      <c r="U33" s="150">
        <f t="shared" ref="U33" si="174">U34</f>
        <v>4.8461329415999996</v>
      </c>
      <c r="V33" s="150">
        <f t="shared" ref="V33" si="175">V34</f>
        <v>19.384531766399999</v>
      </c>
      <c r="W33" s="150">
        <f t="shared" ref="W33" si="176">W34</f>
        <v>24.230664707999995</v>
      </c>
      <c r="X33" s="150">
        <f t="shared" ref="X33" si="177">X34</f>
        <v>0</v>
      </c>
      <c r="Y33" s="150">
        <f>'10'!P32</f>
        <v>0</v>
      </c>
      <c r="Z33" s="150">
        <f t="shared" ref="Z33" si="178">Z34</f>
        <v>0</v>
      </c>
      <c r="AA33" s="150">
        <f t="shared" ref="AA33" si="179">AA34</f>
        <v>0</v>
      </c>
      <c r="AB33" s="150">
        <f t="shared" ref="AB33" si="180">AB34</f>
        <v>0</v>
      </c>
      <c r="AC33" s="150">
        <f t="shared" ref="AC33" si="181">AC34</f>
        <v>0</v>
      </c>
      <c r="AD33" s="166">
        <f t="shared" ref="AD33" si="182">AD34</f>
        <v>63.111587764406778</v>
      </c>
      <c r="AE33" s="150">
        <f t="shared" si="26"/>
        <v>61.655468064406769</v>
      </c>
      <c r="AF33" s="150">
        <f t="shared" si="27"/>
        <v>6.1655468064406787</v>
      </c>
      <c r="AG33" s="150">
        <f t="shared" si="28"/>
        <v>24.662187225762715</v>
      </c>
      <c r="AH33" s="150">
        <f t="shared" si="29"/>
        <v>30.827734032203384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20.586544830508473</v>
      </c>
      <c r="AP33" s="150">
        <f t="shared" ref="AP33" si="189">AP34</f>
        <v>2.0586544830508475</v>
      </c>
      <c r="AQ33" s="150">
        <f t="shared" ref="AQ33" si="190">AQ34</f>
        <v>8.2346179322033901</v>
      </c>
      <c r="AR33" s="150">
        <f t="shared" ref="AR33" si="191">AR34</f>
        <v>10.293272415254236</v>
      </c>
      <c r="AS33" s="150">
        <f t="shared" ref="AS33" si="192">AS34</f>
        <v>0</v>
      </c>
      <c r="AT33" s="150">
        <f t="shared" ref="AT33" si="193">AT34</f>
        <v>41.068923233898296</v>
      </c>
      <c r="AU33" s="150">
        <f t="shared" ref="AU33" si="194">AU34</f>
        <v>4.1068923233898307</v>
      </c>
      <c r="AV33" s="150">
        <f t="shared" ref="AV33" si="195">AV34</f>
        <v>16.427569293559323</v>
      </c>
      <c r="AW33" s="150">
        <f t="shared" ref="AW33" si="196">AW34</f>
        <v>20.534461616949148</v>
      </c>
      <c r="AX33" s="150">
        <f t="shared" ref="AX33" si="197">AX34</f>
        <v>0</v>
      </c>
      <c r="AY33" s="150">
        <f t="shared" ref="AY33" si="198">AY34</f>
        <v>0</v>
      </c>
      <c r="AZ33" s="150">
        <f t="shared" ref="AZ33" si="199">AZ34</f>
        <v>0</v>
      </c>
      <c r="BA33" s="150">
        <f t="shared" ref="BA33" si="200">BA34</f>
        <v>0</v>
      </c>
      <c r="BB33" s="150">
        <f t="shared" ref="BB33" si="201">BB34</f>
        <v>0</v>
      </c>
      <c r="BC33" s="150">
        <f t="shared" ref="BC33" si="202">BC34</f>
        <v>0</v>
      </c>
    </row>
    <row r="34" spans="1:55" s="65" customFormat="1" ht="10.5" outlineLevel="2" x14ac:dyDescent="0.2">
      <c r="A34" s="159" t="s">
        <v>60</v>
      </c>
      <c r="B34" s="160" t="s">
        <v>61</v>
      </c>
      <c r="C34" s="161" t="s">
        <v>62</v>
      </c>
      <c r="D34" s="167">
        <f>'10'!G33</f>
        <v>74.471673561999992</v>
      </c>
      <c r="E34" s="161">
        <f t="shared" si="6"/>
        <v>72.753452315999994</v>
      </c>
      <c r="F34" s="161">
        <f t="shared" si="7"/>
        <v>7.2753452315999994</v>
      </c>
      <c r="G34" s="161">
        <f t="shared" si="8"/>
        <v>29.101380926399997</v>
      </c>
      <c r="H34" s="161">
        <f t="shared" si="9"/>
        <v>36.376726157999997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24.292122899999995</v>
      </c>
      <c r="P34" s="161">
        <f>O34*0.1</f>
        <v>2.4292122899999997</v>
      </c>
      <c r="Q34" s="161">
        <f>O34*0.4</f>
        <v>9.7168491599999989</v>
      </c>
      <c r="R34" s="161">
        <f>O34-P34-Q34</f>
        <v>12.146061449999998</v>
      </c>
      <c r="S34" s="161">
        <v>0</v>
      </c>
      <c r="T34" s="161">
        <f>'10'!N33</f>
        <v>48.461329415999991</v>
      </c>
      <c r="U34" s="161">
        <f>T34*0.1</f>
        <v>4.8461329415999996</v>
      </c>
      <c r="V34" s="161">
        <f>T34*0.4</f>
        <v>19.384531766399999</v>
      </c>
      <c r="W34" s="161">
        <f>T34-U34-V34</f>
        <v>24.230664707999995</v>
      </c>
      <c r="X34" s="161">
        <v>0</v>
      </c>
      <c r="Y34" s="161">
        <f>'10'!P33</f>
        <v>0</v>
      </c>
      <c r="Z34" s="161">
        <f>Y34*0.1</f>
        <v>0</v>
      </c>
      <c r="AA34" s="161">
        <f>Y34*0.4</f>
        <v>0</v>
      </c>
      <c r="AB34" s="161">
        <f>Y34-Z34-AA34</f>
        <v>0</v>
      </c>
      <c r="AC34" s="161">
        <v>0</v>
      </c>
      <c r="AD34" s="167">
        <f>D34/1.18</f>
        <v>63.111587764406778</v>
      </c>
      <c r="AE34" s="161">
        <f t="shared" si="26"/>
        <v>61.655468064406769</v>
      </c>
      <c r="AF34" s="161">
        <f t="shared" si="27"/>
        <v>6.1655468064406787</v>
      </c>
      <c r="AG34" s="161">
        <f t="shared" si="28"/>
        <v>24.662187225762715</v>
      </c>
      <c r="AH34" s="161">
        <f t="shared" si="29"/>
        <v>30.827734032203384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20.586544830508473</v>
      </c>
      <c r="AP34" s="161">
        <f t="shared" ref="AP34" si="208">P34/1.18</f>
        <v>2.0586544830508475</v>
      </c>
      <c r="AQ34" s="161">
        <f t="shared" ref="AQ34" si="209">Q34/1.18</f>
        <v>8.2346179322033901</v>
      </c>
      <c r="AR34" s="161">
        <f t="shared" ref="AR34" si="210">R34/1.18</f>
        <v>10.293272415254236</v>
      </c>
      <c r="AS34" s="161">
        <f t="shared" ref="AS34" si="211">S34/1.18</f>
        <v>0</v>
      </c>
      <c r="AT34" s="161">
        <f t="shared" ref="AT34" si="212">T34/1.18</f>
        <v>41.068923233898296</v>
      </c>
      <c r="AU34" s="161">
        <f t="shared" ref="AU34" si="213">U34/1.18</f>
        <v>4.1068923233898307</v>
      </c>
      <c r="AV34" s="161">
        <f t="shared" ref="AV34" si="214">V34/1.18</f>
        <v>16.427569293559323</v>
      </c>
      <c r="AW34" s="161">
        <f t="shared" ref="AW34" si="215">W34/1.18</f>
        <v>20.534461616949148</v>
      </c>
      <c r="AX34" s="161">
        <f t="shared" ref="AX34" si="216">X34/1.18</f>
        <v>0</v>
      </c>
      <c r="AY34" s="161">
        <f t="shared" ref="AY34" si="217">Y34/1.18</f>
        <v>0</v>
      </c>
      <c r="AZ34" s="161">
        <f t="shared" ref="AZ34" si="218">Z34/1.18</f>
        <v>0</v>
      </c>
      <c r="BA34" s="161">
        <f t="shared" ref="BA34" si="219">AA34/1.18</f>
        <v>0</v>
      </c>
      <c r="BB34" s="161">
        <f t="shared" ref="BB34" si="220">AB34/1.18</f>
        <v>0</v>
      </c>
      <c r="BC34" s="161">
        <f t="shared" ref="BC34" si="221">AC34/1.18</f>
        <v>0</v>
      </c>
    </row>
    <row r="35" spans="1:55" s="65" customFormat="1" ht="31.5" outlineLevel="1" x14ac:dyDescent="0.2">
      <c r="A35" s="151" t="s">
        <v>63</v>
      </c>
      <c r="B35" s="149" t="s">
        <v>64</v>
      </c>
      <c r="C35" s="150" t="s">
        <v>31</v>
      </c>
      <c r="D35" s="166">
        <f>'10'!G34</f>
        <v>15.215894715999999</v>
      </c>
      <c r="E35" s="150">
        <f t="shared" si="6"/>
        <v>11.032427328000001</v>
      </c>
      <c r="F35" s="150">
        <f t="shared" si="7"/>
        <v>1.1032427328000001</v>
      </c>
      <c r="G35" s="150">
        <f t="shared" si="8"/>
        <v>4.4129709312000003</v>
      </c>
      <c r="H35" s="150">
        <f t="shared" si="9"/>
        <v>5.5162136639999995</v>
      </c>
      <c r="I35" s="150">
        <f t="shared" si="10"/>
        <v>0</v>
      </c>
      <c r="J35" s="150">
        <f>'10'!J34</f>
        <v>1.0226918520000001</v>
      </c>
      <c r="K35" s="150">
        <f t="shared" ref="K35" si="222">SUM(K36:K39)</f>
        <v>0.10226918520000002</v>
      </c>
      <c r="L35" s="150">
        <f t="shared" ref="L35" si="223">SUM(L36:L39)</f>
        <v>0.40907674080000006</v>
      </c>
      <c r="M35" s="150">
        <f t="shared" ref="M35" si="224">SUM(M36:M39)</f>
        <v>0.51134592599999995</v>
      </c>
      <c r="N35" s="150">
        <f t="shared" ref="N35" si="225">SUM(N36:N39)</f>
        <v>0</v>
      </c>
      <c r="O35" s="150">
        <f>'10'!L34</f>
        <v>2.3729963039999999</v>
      </c>
      <c r="P35" s="150">
        <f t="shared" ref="P35" si="226">SUM(P36:P39)</f>
        <v>0.23729963040000002</v>
      </c>
      <c r="Q35" s="150">
        <f t="shared" ref="Q35" si="227">SUM(Q36:Q39)</f>
        <v>0.94919852160000007</v>
      </c>
      <c r="R35" s="150">
        <f t="shared" ref="R35" si="228">SUM(R36:R39)</f>
        <v>1.186498152</v>
      </c>
      <c r="S35" s="150">
        <f t="shared" ref="S35" si="229">SUM(S36:S39)</f>
        <v>0</v>
      </c>
      <c r="T35" s="150">
        <f>'10'!N34</f>
        <v>7.6367391719999995</v>
      </c>
      <c r="U35" s="150">
        <f t="shared" ref="U35" si="230">SUM(U36:U39)</f>
        <v>0.7636739172</v>
      </c>
      <c r="V35" s="150">
        <f t="shared" ref="V35" si="231">SUM(V36:V39)</f>
        <v>3.0546956688</v>
      </c>
      <c r="W35" s="150">
        <f t="shared" ref="W35" si="232">SUM(W36:W39)</f>
        <v>3.8183695859999998</v>
      </c>
      <c r="X35" s="150">
        <f t="shared" ref="X35" si="233">SUM(X36:X39)</f>
        <v>0</v>
      </c>
      <c r="Y35" s="150">
        <f>'10'!P34</f>
        <v>0</v>
      </c>
      <c r="Z35" s="150">
        <f t="shared" ref="Z35" si="234">SUM(Z36:Z39)</f>
        <v>0</v>
      </c>
      <c r="AA35" s="150">
        <f t="shared" ref="AA35" si="235">SUM(AA36:AA39)</f>
        <v>0</v>
      </c>
      <c r="AB35" s="150">
        <f t="shared" ref="AB35" si="236">SUM(AB36:AB39)</f>
        <v>0</v>
      </c>
      <c r="AC35" s="150">
        <f t="shared" ref="AC35" si="237">SUM(AC36:AC39)</f>
        <v>0</v>
      </c>
      <c r="AD35" s="166">
        <f t="shared" ref="AD35" si="238">SUM(AD36:AD39)</f>
        <v>12.894826030508476</v>
      </c>
      <c r="AE35" s="150">
        <f t="shared" si="26"/>
        <v>9.3495146847457633</v>
      </c>
      <c r="AF35" s="150">
        <f t="shared" si="27"/>
        <v>0.93495146847457633</v>
      </c>
      <c r="AG35" s="150">
        <f t="shared" si="28"/>
        <v>3.7398058738983053</v>
      </c>
      <c r="AH35" s="150">
        <f t="shared" si="29"/>
        <v>4.6747573423728817</v>
      </c>
      <c r="AI35" s="150">
        <f t="shared" si="30"/>
        <v>0</v>
      </c>
      <c r="AJ35" s="150">
        <f t="shared" ref="AJ35" si="239">SUM(AJ36:AJ39)</f>
        <v>0.86668801016949171</v>
      </c>
      <c r="AK35" s="150">
        <f t="shared" ref="AK35" si="240">SUM(AK36:AK39)</f>
        <v>8.6668801016949168E-2</v>
      </c>
      <c r="AL35" s="150">
        <f t="shared" ref="AL35" si="241">SUM(AL36:AL39)</f>
        <v>0.34667520406779667</v>
      </c>
      <c r="AM35" s="150">
        <f t="shared" ref="AM35" si="242">SUM(AM36:AM39)</f>
        <v>0.43334400508474574</v>
      </c>
      <c r="AN35" s="150">
        <f t="shared" ref="AN35" si="243">SUM(AN36:AN39)</f>
        <v>0</v>
      </c>
      <c r="AO35" s="150">
        <f t="shared" ref="AO35" si="244">SUM(AO36:AO39)</f>
        <v>2.0110138169491525</v>
      </c>
      <c r="AP35" s="150">
        <f t="shared" ref="AP35" si="245">SUM(AP36:AP39)</f>
        <v>0.20110138169491529</v>
      </c>
      <c r="AQ35" s="150">
        <f t="shared" ref="AQ35" si="246">SUM(AQ36:AQ39)</f>
        <v>0.80440552677966115</v>
      </c>
      <c r="AR35" s="150">
        <f t="shared" ref="AR35" si="247">SUM(AR36:AR39)</f>
        <v>1.0055069084745762</v>
      </c>
      <c r="AS35" s="150">
        <f t="shared" ref="AS35" si="248">SUM(AS36:AS39)</f>
        <v>0</v>
      </c>
      <c r="AT35" s="150">
        <f t="shared" ref="AT35" si="249">SUM(AT36:AT39)</f>
        <v>6.4718128576271186</v>
      </c>
      <c r="AU35" s="150">
        <f t="shared" ref="AU35" si="250">SUM(AU36:AU39)</f>
        <v>0.64718128576271194</v>
      </c>
      <c r="AV35" s="150">
        <f t="shared" ref="AV35" si="251">SUM(AV36:AV39)</f>
        <v>2.5887251430508478</v>
      </c>
      <c r="AW35" s="150">
        <f t="shared" ref="AW35" si="252">SUM(AW36:AW39)</f>
        <v>3.2359064288135593</v>
      </c>
      <c r="AX35" s="150">
        <f t="shared" ref="AX35" si="253">SUM(AX36:AX39)</f>
        <v>0</v>
      </c>
      <c r="AY35" s="150">
        <f t="shared" ref="AY35" si="254">SUM(AY36:AY39)</f>
        <v>0</v>
      </c>
      <c r="AZ35" s="150">
        <f t="shared" ref="AZ35" si="255">SUM(AZ36:AZ39)</f>
        <v>0</v>
      </c>
      <c r="BA35" s="150">
        <f t="shared" ref="BA35" si="256">SUM(BA36:BA39)</f>
        <v>0</v>
      </c>
      <c r="BB35" s="150">
        <f t="shared" ref="BB35" si="257">SUM(BB36:BB39)</f>
        <v>0</v>
      </c>
      <c r="BC35" s="150">
        <f t="shared" ref="BC35" si="258">SUM(BC36:BC39)</f>
        <v>0</v>
      </c>
    </row>
    <row r="36" spans="1:55" s="65" customFormat="1" ht="10.5" outlineLevel="2" x14ac:dyDescent="0.2">
      <c r="A36" s="159" t="s">
        <v>65</v>
      </c>
      <c r="B36" s="160" t="s">
        <v>66</v>
      </c>
      <c r="C36" s="161" t="s">
        <v>67</v>
      </c>
      <c r="D36" s="167">
        <f>'10'!G35</f>
        <v>6.2988000000000002E-2</v>
      </c>
      <c r="E36" s="161">
        <f t="shared" si="6"/>
        <v>6.2983127999999999E-2</v>
      </c>
      <c r="F36" s="161">
        <f t="shared" si="7"/>
        <v>6.2983128000000006E-3</v>
      </c>
      <c r="G36" s="161">
        <f t="shared" si="8"/>
        <v>2.5193251200000003E-2</v>
      </c>
      <c r="H36" s="161">
        <f t="shared" si="9"/>
        <v>3.1491564E-2</v>
      </c>
      <c r="I36" s="161">
        <f t="shared" si="10"/>
        <v>0</v>
      </c>
      <c r="J36" s="161">
        <f>'10'!J35</f>
        <v>0</v>
      </c>
      <c r="K36" s="161">
        <f>J36*0.1</f>
        <v>0</v>
      </c>
      <c r="L36" s="161">
        <f>J36*0.4</f>
        <v>0</v>
      </c>
      <c r="M36" s="161">
        <f>J36-K36-L36</f>
        <v>0</v>
      </c>
      <c r="N36" s="161">
        <v>0</v>
      </c>
      <c r="O36" s="161">
        <f>'10'!L35</f>
        <v>0</v>
      </c>
      <c r="P36" s="161">
        <f>O36*0.1</f>
        <v>0</v>
      </c>
      <c r="Q36" s="161">
        <f>O36*0.4</f>
        <v>0</v>
      </c>
      <c r="R36" s="161">
        <f>O36-P36-Q36</f>
        <v>0</v>
      </c>
      <c r="S36" s="161">
        <v>0</v>
      </c>
      <c r="T36" s="161">
        <f>'10'!N35</f>
        <v>6.2983127999999999E-2</v>
      </c>
      <c r="U36" s="161">
        <f>T36*0.1</f>
        <v>6.2983128000000006E-3</v>
      </c>
      <c r="V36" s="161">
        <f>T36*0.4</f>
        <v>2.5193251200000003E-2</v>
      </c>
      <c r="W36" s="161">
        <f>T36-U36-V36</f>
        <v>3.1491564E-2</v>
      </c>
      <c r="X36" s="161">
        <v>0</v>
      </c>
      <c r="Y36" s="161">
        <f>'10'!P35</f>
        <v>0</v>
      </c>
      <c r="Z36" s="161">
        <f>Y36*0.1</f>
        <v>0</v>
      </c>
      <c r="AA36" s="161">
        <f>Y36*0.4</f>
        <v>0</v>
      </c>
      <c r="AB36" s="161">
        <f>Y36-Z36-AA36</f>
        <v>0</v>
      </c>
      <c r="AC36" s="161">
        <v>0</v>
      </c>
      <c r="AD36" s="167">
        <f>D36/1.18</f>
        <v>5.3379661016949159E-2</v>
      </c>
      <c r="AE36" s="161">
        <f t="shared" si="26"/>
        <v>5.3375532203389836E-2</v>
      </c>
      <c r="AF36" s="161">
        <f t="shared" si="27"/>
        <v>5.3375532203389841E-3</v>
      </c>
      <c r="AG36" s="161">
        <f t="shared" si="28"/>
        <v>2.1350212881355937E-2</v>
      </c>
      <c r="AH36" s="161">
        <f t="shared" si="29"/>
        <v>2.6687766101694918E-2</v>
      </c>
      <c r="AI36" s="161">
        <f t="shared" si="30"/>
        <v>0</v>
      </c>
      <c r="AJ36" s="161">
        <f>J36/1.18</f>
        <v>0</v>
      </c>
      <c r="AK36" s="161">
        <f t="shared" ref="AK36:AK39" si="259">K36/1.18</f>
        <v>0</v>
      </c>
      <c r="AL36" s="161">
        <f t="shared" ref="AL36:AL39" si="260">L36/1.18</f>
        <v>0</v>
      </c>
      <c r="AM36" s="161">
        <f t="shared" ref="AM36:AM39" si="261">M36/1.18</f>
        <v>0</v>
      </c>
      <c r="AN36" s="161">
        <f t="shared" ref="AN36:AN39" si="262">N36/1.18</f>
        <v>0</v>
      </c>
      <c r="AO36" s="161">
        <f t="shared" ref="AO36:AO39" si="263">O36/1.18</f>
        <v>0</v>
      </c>
      <c r="AP36" s="161">
        <f t="shared" ref="AP36:AP39" si="264">P36/1.18</f>
        <v>0</v>
      </c>
      <c r="AQ36" s="161">
        <f t="shared" ref="AQ36:AQ39" si="265">Q36/1.18</f>
        <v>0</v>
      </c>
      <c r="AR36" s="161">
        <f t="shared" ref="AR36:AR39" si="266">R36/1.18</f>
        <v>0</v>
      </c>
      <c r="AS36" s="161">
        <f t="shared" ref="AS36:AS39" si="267">S36/1.18</f>
        <v>0</v>
      </c>
      <c r="AT36" s="161">
        <f t="shared" ref="AT36:AT39" si="268">T36/1.18</f>
        <v>5.3375532203389836E-2</v>
      </c>
      <c r="AU36" s="161">
        <f t="shared" ref="AU36:AU39" si="269">U36/1.18</f>
        <v>5.3375532203389841E-3</v>
      </c>
      <c r="AV36" s="161">
        <f t="shared" ref="AV36:AV39" si="270">V36/1.18</f>
        <v>2.1350212881355937E-2</v>
      </c>
      <c r="AW36" s="161">
        <f t="shared" ref="AW36:AW39" si="271">W36/1.18</f>
        <v>2.6687766101694918E-2</v>
      </c>
      <c r="AX36" s="161">
        <f t="shared" ref="AX36:AX39" si="272">X36/1.18</f>
        <v>0</v>
      </c>
      <c r="AY36" s="161">
        <f t="shared" ref="AY36:AY39" si="273">Y36/1.18</f>
        <v>0</v>
      </c>
      <c r="AZ36" s="161">
        <f t="shared" ref="AZ36:AZ39" si="274">Z36/1.18</f>
        <v>0</v>
      </c>
      <c r="BA36" s="161">
        <f t="shared" ref="BA36:BA39" si="275">AA36/1.18</f>
        <v>0</v>
      </c>
      <c r="BB36" s="161">
        <f t="shared" ref="BB36:BB39" si="276">AB36/1.18</f>
        <v>0</v>
      </c>
      <c r="BC36" s="161">
        <f t="shared" ref="BC36:BC39" si="277">AC36/1.18</f>
        <v>0</v>
      </c>
    </row>
    <row r="37" spans="1:55" s="65" customFormat="1" ht="10.5" outlineLevel="2" x14ac:dyDescent="0.2">
      <c r="A37" s="159" t="s">
        <v>68</v>
      </c>
      <c r="B37" s="160" t="s">
        <v>69</v>
      </c>
      <c r="C37" s="161" t="s">
        <v>70</v>
      </c>
      <c r="D37" s="167">
        <f>'10'!G36</f>
        <v>1.4950107159999997</v>
      </c>
      <c r="E37" s="161">
        <f t="shared" si="6"/>
        <v>1.075908576</v>
      </c>
      <c r="F37" s="161">
        <f t="shared" si="7"/>
        <v>0.10759085760000001</v>
      </c>
      <c r="G37" s="161">
        <f t="shared" si="8"/>
        <v>0.43036343040000002</v>
      </c>
      <c r="H37" s="161">
        <f t="shared" si="9"/>
        <v>0.537954288</v>
      </c>
      <c r="I37" s="161">
        <f t="shared" si="10"/>
        <v>0</v>
      </c>
      <c r="J37" s="161">
        <f>'10'!J36</f>
        <v>0</v>
      </c>
      <c r="K37" s="161">
        <f>J37*0.1</f>
        <v>0</v>
      </c>
      <c r="L37" s="161">
        <f>J37*0.4</f>
        <v>0</v>
      </c>
      <c r="M37" s="161">
        <f>J37-K37-L37</f>
        <v>0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1.075908576</v>
      </c>
      <c r="U37" s="161">
        <f>T37*0.1</f>
        <v>0.10759085760000001</v>
      </c>
      <c r="V37" s="161">
        <f>T37*0.4</f>
        <v>0.43036343040000002</v>
      </c>
      <c r="W37" s="161">
        <f>T37-U37-V37</f>
        <v>0.537954288</v>
      </c>
      <c r="X37" s="161">
        <v>0</v>
      </c>
      <c r="Y37" s="161">
        <f>'10'!P36</f>
        <v>0</v>
      </c>
      <c r="Z37" s="161">
        <f>Y37*0.1</f>
        <v>0</v>
      </c>
      <c r="AA37" s="161">
        <f>Y37*0.4</f>
        <v>0</v>
      </c>
      <c r="AB37" s="161">
        <f>Y37-Z37-AA37</f>
        <v>0</v>
      </c>
      <c r="AC37" s="161">
        <v>0</v>
      </c>
      <c r="AD37" s="167">
        <f>D37/1.18</f>
        <v>1.266958233898305</v>
      </c>
      <c r="AE37" s="161">
        <f t="shared" si="26"/>
        <v>0.91178692881355938</v>
      </c>
      <c r="AF37" s="161">
        <f t="shared" si="27"/>
        <v>9.1178692881355938E-2</v>
      </c>
      <c r="AG37" s="161">
        <f t="shared" si="28"/>
        <v>0.36471477152542375</v>
      </c>
      <c r="AH37" s="161">
        <f t="shared" si="29"/>
        <v>0.45589346440677969</v>
      </c>
      <c r="AI37" s="161">
        <f t="shared" si="30"/>
        <v>0</v>
      </c>
      <c r="AJ37" s="161">
        <f>J37/1.18</f>
        <v>0</v>
      </c>
      <c r="AK37" s="161">
        <f t="shared" si="259"/>
        <v>0</v>
      </c>
      <c r="AL37" s="161">
        <f t="shared" si="260"/>
        <v>0</v>
      </c>
      <c r="AM37" s="161">
        <f t="shared" si="261"/>
        <v>0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0.91178692881355938</v>
      </c>
      <c r="AU37" s="161">
        <f t="shared" si="269"/>
        <v>9.1178692881355938E-2</v>
      </c>
      <c r="AV37" s="161">
        <f t="shared" si="270"/>
        <v>0.36471477152542375</v>
      </c>
      <c r="AW37" s="161">
        <f t="shared" si="271"/>
        <v>0.45589346440677969</v>
      </c>
      <c r="AX37" s="161">
        <f t="shared" si="272"/>
        <v>0</v>
      </c>
      <c r="AY37" s="161">
        <f t="shared" si="273"/>
        <v>0</v>
      </c>
      <c r="AZ37" s="161">
        <f t="shared" si="274"/>
        <v>0</v>
      </c>
      <c r="BA37" s="161">
        <f t="shared" si="275"/>
        <v>0</v>
      </c>
      <c r="BB37" s="161">
        <f t="shared" si="276"/>
        <v>0</v>
      </c>
      <c r="BC37" s="161">
        <f t="shared" si="277"/>
        <v>0</v>
      </c>
    </row>
    <row r="38" spans="1:55" s="65" customFormat="1" ht="10.5" outlineLevel="2" x14ac:dyDescent="0.2">
      <c r="A38" s="159" t="s">
        <v>71</v>
      </c>
      <c r="B38" s="160" t="s">
        <v>72</v>
      </c>
      <c r="C38" s="161" t="s">
        <v>73</v>
      </c>
      <c r="D38" s="167">
        <f>'10'!G37</f>
        <v>2.0654880000000002</v>
      </c>
      <c r="E38" s="161">
        <f t="shared" si="6"/>
        <v>0.27999999599999997</v>
      </c>
      <c r="F38" s="161">
        <f t="shared" si="7"/>
        <v>2.7999999599999999E-2</v>
      </c>
      <c r="G38" s="161">
        <f t="shared" si="8"/>
        <v>0.11199999839999999</v>
      </c>
      <c r="H38" s="161">
        <f t="shared" si="9"/>
        <v>0.13999999799999999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0.27999999599999997</v>
      </c>
      <c r="P38" s="161">
        <f>O38*0.1</f>
        <v>2.7999999599999999E-2</v>
      </c>
      <c r="Q38" s="161">
        <f>O38*0.4</f>
        <v>0.11199999839999999</v>
      </c>
      <c r="R38" s="161">
        <f>O38-P38-Q38</f>
        <v>0.13999999799999999</v>
      </c>
      <c r="S38" s="161">
        <v>0</v>
      </c>
      <c r="T38" s="161">
        <f>'10'!N37</f>
        <v>0</v>
      </c>
      <c r="U38" s="161">
        <f>T38*0.1</f>
        <v>0</v>
      </c>
      <c r="V38" s="161">
        <f>T38*0.4</f>
        <v>0</v>
      </c>
      <c r="W38" s="161">
        <f>T38-U38-V38</f>
        <v>0</v>
      </c>
      <c r="X38" s="161">
        <v>0</v>
      </c>
      <c r="Y38" s="161">
        <f>'10'!P37</f>
        <v>0</v>
      </c>
      <c r="Z38" s="161">
        <f>Y38*0.1</f>
        <v>0</v>
      </c>
      <c r="AA38" s="161">
        <f>Y38*0.4</f>
        <v>0</v>
      </c>
      <c r="AB38" s="161">
        <f>Y38-Z38-AA38</f>
        <v>0</v>
      </c>
      <c r="AC38" s="161">
        <v>0</v>
      </c>
      <c r="AD38" s="167">
        <f>D38/1.18</f>
        <v>1.7504135593220342</v>
      </c>
      <c r="AE38" s="161">
        <f t="shared" si="26"/>
        <v>0.23728813220338982</v>
      </c>
      <c r="AF38" s="161">
        <f t="shared" si="27"/>
        <v>2.3728813220338985E-2</v>
      </c>
      <c r="AG38" s="161">
        <f t="shared" si="28"/>
        <v>9.4915252881355938E-2</v>
      </c>
      <c r="AH38" s="161">
        <f t="shared" si="29"/>
        <v>0.11864406610169491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0.23728813220338982</v>
      </c>
      <c r="AP38" s="161">
        <f t="shared" si="264"/>
        <v>2.3728813220338985E-2</v>
      </c>
      <c r="AQ38" s="161">
        <f t="shared" si="265"/>
        <v>9.4915252881355938E-2</v>
      </c>
      <c r="AR38" s="161">
        <f t="shared" si="266"/>
        <v>0.11864406610169491</v>
      </c>
      <c r="AS38" s="161">
        <f t="shared" si="267"/>
        <v>0</v>
      </c>
      <c r="AT38" s="161">
        <f t="shared" si="268"/>
        <v>0</v>
      </c>
      <c r="AU38" s="161">
        <f t="shared" si="269"/>
        <v>0</v>
      </c>
      <c r="AV38" s="161">
        <f t="shared" si="270"/>
        <v>0</v>
      </c>
      <c r="AW38" s="161">
        <f t="shared" si="271"/>
        <v>0</v>
      </c>
      <c r="AX38" s="161">
        <f t="shared" si="272"/>
        <v>0</v>
      </c>
      <c r="AY38" s="161">
        <f t="shared" si="273"/>
        <v>0</v>
      </c>
      <c r="AZ38" s="161">
        <f t="shared" si="274"/>
        <v>0</v>
      </c>
      <c r="BA38" s="161">
        <f t="shared" si="275"/>
        <v>0</v>
      </c>
      <c r="BB38" s="161">
        <f t="shared" si="276"/>
        <v>0</v>
      </c>
      <c r="BC38" s="161">
        <f t="shared" si="277"/>
        <v>0</v>
      </c>
    </row>
    <row r="39" spans="1:55" s="65" customFormat="1" ht="10.5" outlineLevel="2" x14ac:dyDescent="0.2">
      <c r="A39" s="159" t="s">
        <v>74</v>
      </c>
      <c r="B39" s="160" t="s">
        <v>75</v>
      </c>
      <c r="C39" s="161" t="s">
        <v>76</v>
      </c>
      <c r="D39" s="167">
        <f>'10'!G38</f>
        <v>11.592407999999999</v>
      </c>
      <c r="E39" s="161">
        <f t="shared" si="6"/>
        <v>9.6135356280000011</v>
      </c>
      <c r="F39" s="161">
        <f t="shared" si="7"/>
        <v>0.96135356280000006</v>
      </c>
      <c r="G39" s="161">
        <f t="shared" si="8"/>
        <v>3.8454142512000002</v>
      </c>
      <c r="H39" s="161">
        <f t="shared" si="9"/>
        <v>4.8067678139999996</v>
      </c>
      <c r="I39" s="161">
        <f t="shared" si="10"/>
        <v>0</v>
      </c>
      <c r="J39" s="161">
        <f>'10'!J38</f>
        <v>1.0226918520000001</v>
      </c>
      <c r="K39" s="161">
        <f>J39*0.1</f>
        <v>0.10226918520000002</v>
      </c>
      <c r="L39" s="161">
        <f>J39*0.4</f>
        <v>0.40907674080000006</v>
      </c>
      <c r="M39" s="161">
        <f>J39-K39-L39</f>
        <v>0.51134592599999995</v>
      </c>
      <c r="N39" s="161">
        <v>0</v>
      </c>
      <c r="O39" s="161">
        <f>'10'!L38</f>
        <v>2.092996308</v>
      </c>
      <c r="P39" s="161">
        <f>O39*0.1</f>
        <v>0.20929963080000002</v>
      </c>
      <c r="Q39" s="161">
        <f>O39*0.4</f>
        <v>0.8371985232000001</v>
      </c>
      <c r="R39" s="161">
        <f>O39-P39-Q39</f>
        <v>1.046498154</v>
      </c>
      <c r="S39" s="161">
        <v>0</v>
      </c>
      <c r="T39" s="161">
        <f>'10'!N38</f>
        <v>6.4978474679999998</v>
      </c>
      <c r="U39" s="161">
        <f>T39*0.1</f>
        <v>0.64978474679999998</v>
      </c>
      <c r="V39" s="161">
        <f>T39*0.4</f>
        <v>2.5991389871999999</v>
      </c>
      <c r="W39" s="161">
        <f>T39-U39-V39</f>
        <v>3.2489237339999999</v>
      </c>
      <c r="X39" s="161">
        <v>0</v>
      </c>
      <c r="Y39" s="161">
        <f>'10'!P38</f>
        <v>0</v>
      </c>
      <c r="Z39" s="161">
        <f>Y39*0.1</f>
        <v>0</v>
      </c>
      <c r="AA39" s="161">
        <f>Y39*0.4</f>
        <v>0</v>
      </c>
      <c r="AB39" s="161">
        <f>Y39-Z39-AA39</f>
        <v>0</v>
      </c>
      <c r="AC39" s="161">
        <v>0</v>
      </c>
      <c r="AD39" s="167">
        <f>D39/1.18</f>
        <v>9.8240745762711867</v>
      </c>
      <c r="AE39" s="161">
        <f t="shared" si="26"/>
        <v>8.147064091525424</v>
      </c>
      <c r="AF39" s="161">
        <f t="shared" si="27"/>
        <v>0.81470640915254244</v>
      </c>
      <c r="AG39" s="161">
        <f t="shared" si="28"/>
        <v>3.2588256366101698</v>
      </c>
      <c r="AH39" s="161">
        <f t="shared" si="29"/>
        <v>4.073532045762712</v>
      </c>
      <c r="AI39" s="161">
        <f t="shared" si="30"/>
        <v>0</v>
      </c>
      <c r="AJ39" s="161">
        <f>J39/1.18</f>
        <v>0.86668801016949171</v>
      </c>
      <c r="AK39" s="161">
        <f t="shared" si="259"/>
        <v>8.6668801016949168E-2</v>
      </c>
      <c r="AL39" s="161">
        <f t="shared" si="260"/>
        <v>0.34667520406779667</v>
      </c>
      <c r="AM39" s="161">
        <f t="shared" si="261"/>
        <v>0.43334400508474574</v>
      </c>
      <c r="AN39" s="161">
        <f t="shared" si="262"/>
        <v>0</v>
      </c>
      <c r="AO39" s="161">
        <f t="shared" si="263"/>
        <v>1.7737256847457628</v>
      </c>
      <c r="AP39" s="161">
        <f t="shared" si="264"/>
        <v>0.1773725684745763</v>
      </c>
      <c r="AQ39" s="161">
        <f t="shared" si="265"/>
        <v>0.70949027389830521</v>
      </c>
      <c r="AR39" s="161">
        <f t="shared" si="266"/>
        <v>0.88686284237288138</v>
      </c>
      <c r="AS39" s="161">
        <f t="shared" si="267"/>
        <v>0</v>
      </c>
      <c r="AT39" s="161">
        <f t="shared" si="268"/>
        <v>5.5066503966101692</v>
      </c>
      <c r="AU39" s="161">
        <f t="shared" si="269"/>
        <v>0.55066503966101699</v>
      </c>
      <c r="AV39" s="161">
        <f t="shared" si="270"/>
        <v>2.2026601586440679</v>
      </c>
      <c r="AW39" s="161">
        <f t="shared" si="271"/>
        <v>2.7533251983050846</v>
      </c>
      <c r="AX39" s="161">
        <f t="shared" si="272"/>
        <v>0</v>
      </c>
      <c r="AY39" s="161">
        <f t="shared" si="273"/>
        <v>0</v>
      </c>
      <c r="AZ39" s="161">
        <f t="shared" si="274"/>
        <v>0</v>
      </c>
      <c r="BA39" s="161">
        <f t="shared" si="275"/>
        <v>0</v>
      </c>
      <c r="BB39" s="161">
        <f t="shared" si="276"/>
        <v>0</v>
      </c>
      <c r="BC39" s="161">
        <f t="shared" si="277"/>
        <v>0</v>
      </c>
    </row>
    <row r="40" spans="1:55" s="65" customFormat="1" ht="31.5" outlineLevel="1" x14ac:dyDescent="0.2">
      <c r="A40" s="151" t="s">
        <v>77</v>
      </c>
      <c r="B40" s="149" t="s">
        <v>78</v>
      </c>
      <c r="C40" s="150" t="s">
        <v>31</v>
      </c>
      <c r="D40" s="166" t="str">
        <f>'10'!G39</f>
        <v>нд</v>
      </c>
      <c r="E40" s="150" t="s">
        <v>38</v>
      </c>
      <c r="F40" s="150" t="s">
        <v>38</v>
      </c>
      <c r="G40" s="150" t="s">
        <v>38</v>
      </c>
      <c r="H40" s="150" t="s">
        <v>38</v>
      </c>
      <c r="I40" s="150" t="s">
        <v>38</v>
      </c>
      <c r="J40" s="150" t="str">
        <f>'10'!J39</f>
        <v>нд</v>
      </c>
      <c r="K40" s="150" t="s">
        <v>38</v>
      </c>
      <c r="L40" s="150" t="s">
        <v>38</v>
      </c>
      <c r="M40" s="150" t="s">
        <v>38</v>
      </c>
      <c r="N40" s="150" t="s">
        <v>38</v>
      </c>
      <c r="O40" s="150" t="str">
        <f>'10'!L39</f>
        <v>нд</v>
      </c>
      <c r="P40" s="150" t="s">
        <v>38</v>
      </c>
      <c r="Q40" s="150" t="s">
        <v>38</v>
      </c>
      <c r="R40" s="150" t="s">
        <v>38</v>
      </c>
      <c r="S40" s="150" t="s">
        <v>38</v>
      </c>
      <c r="T40" s="150" t="str">
        <f>'10'!N39</f>
        <v>нд</v>
      </c>
      <c r="U40" s="150" t="s">
        <v>38</v>
      </c>
      <c r="V40" s="150" t="s">
        <v>38</v>
      </c>
      <c r="W40" s="150" t="s">
        <v>38</v>
      </c>
      <c r="X40" s="150" t="s">
        <v>38</v>
      </c>
      <c r="Y40" s="150" t="str">
        <f>'10'!P39</f>
        <v>нд</v>
      </c>
      <c r="Z40" s="150" t="s">
        <v>38</v>
      </c>
      <c r="AA40" s="150" t="s">
        <v>38</v>
      </c>
      <c r="AB40" s="150" t="s">
        <v>38</v>
      </c>
      <c r="AC40" s="150" t="s">
        <v>38</v>
      </c>
      <c r="AD40" s="166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</row>
    <row r="41" spans="1:55" s="65" customFormat="1" ht="31.5" outlineLevel="1" x14ac:dyDescent="0.2">
      <c r="A41" s="151" t="s">
        <v>79</v>
      </c>
      <c r="B41" s="149" t="s">
        <v>80</v>
      </c>
      <c r="C41" s="150" t="s">
        <v>31</v>
      </c>
      <c r="D41" s="166">
        <f>'10'!G40</f>
        <v>31.243721568000002</v>
      </c>
      <c r="E41" s="150">
        <f t="shared" si="6"/>
        <v>30.425562335999995</v>
      </c>
      <c r="F41" s="150">
        <f t="shared" si="7"/>
        <v>0</v>
      </c>
      <c r="G41" s="150">
        <f t="shared" si="8"/>
        <v>0</v>
      </c>
      <c r="H41" s="150">
        <f t="shared" si="9"/>
        <v>30.425562335999995</v>
      </c>
      <c r="I41" s="150">
        <f t="shared" si="10"/>
        <v>0</v>
      </c>
      <c r="J41" s="150">
        <f>'10'!J40</f>
        <v>0</v>
      </c>
      <c r="K41" s="150">
        <f t="shared" ref="K41" si="278">SUM(K42:K45)</f>
        <v>0</v>
      </c>
      <c r="L41" s="150">
        <f t="shared" ref="L41" si="279">SUM(L42:L45)</f>
        <v>0</v>
      </c>
      <c r="M41" s="150">
        <f t="shared" ref="M41" si="280">SUM(M42:M45)</f>
        <v>0</v>
      </c>
      <c r="N41" s="150">
        <f t="shared" ref="N41" si="281">SUM(N42:N45)</f>
        <v>0</v>
      </c>
      <c r="O41" s="150">
        <f>'10'!L40</f>
        <v>16.001620451999997</v>
      </c>
      <c r="P41" s="150">
        <f t="shared" ref="P41" si="282">SUM(P42:P45)</f>
        <v>0</v>
      </c>
      <c r="Q41" s="150">
        <f t="shared" ref="Q41" si="283">SUM(Q42:Q45)</f>
        <v>0</v>
      </c>
      <c r="R41" s="150">
        <f t="shared" ref="R41" si="284">SUM(R42:R45)</f>
        <v>16.001620451999997</v>
      </c>
      <c r="S41" s="150">
        <f t="shared" ref="S41" si="285">SUM(S42:S45)</f>
        <v>0</v>
      </c>
      <c r="T41" s="150">
        <f>'10'!N40</f>
        <v>14.423941883999998</v>
      </c>
      <c r="U41" s="150">
        <f t="shared" ref="U41" si="286">SUM(U42:U45)</f>
        <v>0</v>
      </c>
      <c r="V41" s="150">
        <f t="shared" ref="V41" si="287">SUM(V42:V45)</f>
        <v>0</v>
      </c>
      <c r="W41" s="150">
        <f t="shared" ref="W41" si="288">SUM(W42:W45)</f>
        <v>14.423941883999998</v>
      </c>
      <c r="X41" s="150">
        <f t="shared" ref="X41" si="289">SUM(X42:X45)</f>
        <v>0</v>
      </c>
      <c r="Y41" s="150">
        <f>'10'!P40</f>
        <v>0</v>
      </c>
      <c r="Z41" s="150">
        <f t="shared" ref="Z41" si="290">SUM(Z42:Z45)</f>
        <v>0</v>
      </c>
      <c r="AA41" s="150">
        <f t="shared" ref="AA41" si="291">SUM(AA42:AA45)</f>
        <v>0</v>
      </c>
      <c r="AB41" s="150">
        <f t="shared" ref="AB41" si="292">SUM(AB42:AB45)</f>
        <v>0</v>
      </c>
      <c r="AC41" s="150">
        <f t="shared" ref="AC41" si="293">SUM(AC42:AC45)</f>
        <v>0</v>
      </c>
      <c r="AD41" s="166">
        <f t="shared" ref="AD41" si="294">SUM(AD42:AD45)</f>
        <v>26.477730142372884</v>
      </c>
      <c r="AE41" s="150">
        <f t="shared" ref="AE41:AE45" si="295">AJ41+AO41+AT41+AY41</f>
        <v>25.784374861016946</v>
      </c>
      <c r="AF41" s="150">
        <f t="shared" ref="AF41:AF45" si="296">AK41+AP41+AU41+AZ41</f>
        <v>0</v>
      </c>
      <c r="AG41" s="150">
        <f t="shared" ref="AG41:AG45" si="297">AL41+AQ41+AV41+BA41</f>
        <v>0</v>
      </c>
      <c r="AH41" s="150">
        <f t="shared" ref="AH41:AH45" si="298">AM41+AR41+AW41+BB41</f>
        <v>25.784374861016946</v>
      </c>
      <c r="AI41" s="150">
        <f t="shared" ref="AI41:AI45" si="299">AN41+AS41+AX41+BC41</f>
        <v>0</v>
      </c>
      <c r="AJ41" s="150">
        <f t="shared" ref="AJ41" si="300">SUM(AJ42:AJ45)</f>
        <v>0</v>
      </c>
      <c r="AK41" s="150">
        <f t="shared" ref="AK41" si="301">SUM(AK42:AK45)</f>
        <v>0</v>
      </c>
      <c r="AL41" s="150">
        <f t="shared" ref="AL41" si="302">SUM(AL42:AL45)</f>
        <v>0</v>
      </c>
      <c r="AM41" s="150">
        <f t="shared" ref="AM41" si="303">SUM(AM42:AM45)</f>
        <v>0</v>
      </c>
      <c r="AN41" s="150">
        <f t="shared" ref="AN41" si="304">SUM(AN42:AN45)</f>
        <v>0</v>
      </c>
      <c r="AO41" s="150">
        <f t="shared" ref="AO41" si="305">SUM(AO42:AO45)</f>
        <v>13.560695298305083</v>
      </c>
      <c r="AP41" s="150">
        <f t="shared" ref="AP41" si="306">SUM(AP42:AP45)</f>
        <v>0</v>
      </c>
      <c r="AQ41" s="150">
        <f t="shared" ref="AQ41" si="307">SUM(AQ42:AQ45)</f>
        <v>0</v>
      </c>
      <c r="AR41" s="150">
        <f t="shared" ref="AR41" si="308">SUM(AR42:AR45)</f>
        <v>13.560695298305083</v>
      </c>
      <c r="AS41" s="150">
        <f t="shared" ref="AS41" si="309">SUM(AS42:AS45)</f>
        <v>0</v>
      </c>
      <c r="AT41" s="150">
        <f t="shared" ref="AT41" si="310">SUM(AT42:AT45)</f>
        <v>12.223679562711864</v>
      </c>
      <c r="AU41" s="150">
        <f t="shared" ref="AU41" si="311">SUM(AU42:AU45)</f>
        <v>0</v>
      </c>
      <c r="AV41" s="150">
        <f t="shared" ref="AV41" si="312">SUM(AV42:AV45)</f>
        <v>0</v>
      </c>
      <c r="AW41" s="150">
        <f t="shared" ref="AW41" si="313">SUM(AW42:AW45)</f>
        <v>12.223679562711864</v>
      </c>
      <c r="AX41" s="150">
        <f t="shared" ref="AX41" si="314">SUM(AX42:AX45)</f>
        <v>0</v>
      </c>
      <c r="AY41" s="150">
        <f t="shared" ref="AY41" si="315">SUM(AY42:AY45)</f>
        <v>0</v>
      </c>
      <c r="AZ41" s="150">
        <f t="shared" ref="AZ41" si="316">SUM(AZ42:AZ45)</f>
        <v>0</v>
      </c>
      <c r="BA41" s="150">
        <f t="shared" ref="BA41" si="317">SUM(BA42:BA45)</f>
        <v>0</v>
      </c>
      <c r="BB41" s="150">
        <f t="shared" ref="BB41" si="318">SUM(BB42:BB45)</f>
        <v>0</v>
      </c>
      <c r="BC41" s="150">
        <f t="shared" ref="BC41" si="319">SUM(BC42:BC45)</f>
        <v>0</v>
      </c>
    </row>
    <row r="42" spans="1:55" s="65" customFormat="1" ht="21" outlineLevel="2" x14ac:dyDescent="0.2">
      <c r="A42" s="159" t="s">
        <v>81</v>
      </c>
      <c r="B42" s="160" t="s">
        <v>82</v>
      </c>
      <c r="C42" s="161" t="s">
        <v>83</v>
      </c>
      <c r="D42" s="167">
        <f>'10'!G41</f>
        <v>3.8659124760000001</v>
      </c>
      <c r="E42" s="161">
        <f t="shared" si="6"/>
        <v>3.0388532399999999</v>
      </c>
      <c r="F42" s="161">
        <f t="shared" si="7"/>
        <v>0</v>
      </c>
      <c r="G42" s="161">
        <f t="shared" si="8"/>
        <v>0</v>
      </c>
      <c r="H42" s="161">
        <f t="shared" si="9"/>
        <v>3.0388532399999999</v>
      </c>
      <c r="I42" s="161">
        <f t="shared" si="10"/>
        <v>0</v>
      </c>
      <c r="J42" s="161">
        <f>'10'!J41</f>
        <v>0</v>
      </c>
      <c r="K42" s="161"/>
      <c r="L42" s="161"/>
      <c r="M42" s="161">
        <f>J42</f>
        <v>0</v>
      </c>
      <c r="N42" s="161"/>
      <c r="O42" s="161">
        <f>'10'!L41</f>
        <v>2.0992824720000001</v>
      </c>
      <c r="P42" s="161"/>
      <c r="Q42" s="161"/>
      <c r="R42" s="161">
        <f>O42</f>
        <v>2.0992824720000001</v>
      </c>
      <c r="S42" s="161"/>
      <c r="T42" s="161">
        <f>'10'!N41</f>
        <v>0.93957076799999995</v>
      </c>
      <c r="U42" s="161"/>
      <c r="V42" s="161"/>
      <c r="W42" s="161">
        <f>T42</f>
        <v>0.93957076799999995</v>
      </c>
      <c r="X42" s="161"/>
      <c r="Y42" s="161">
        <f>'10'!P41</f>
        <v>0</v>
      </c>
      <c r="Z42" s="161"/>
      <c r="AA42" s="161"/>
      <c r="AB42" s="161">
        <f>Y42</f>
        <v>0</v>
      </c>
      <c r="AC42" s="161"/>
      <c r="AD42" s="167">
        <f>D42/1.18</f>
        <v>3.2761970135593224</v>
      </c>
      <c r="AE42" s="161">
        <f t="shared" si="295"/>
        <v>2.5752993559322035</v>
      </c>
      <c r="AF42" s="161">
        <f t="shared" si="296"/>
        <v>0</v>
      </c>
      <c r="AG42" s="161">
        <f t="shared" si="297"/>
        <v>0</v>
      </c>
      <c r="AH42" s="161">
        <f t="shared" si="298"/>
        <v>2.5752993559322035</v>
      </c>
      <c r="AI42" s="161">
        <f t="shared" si="299"/>
        <v>0</v>
      </c>
      <c r="AJ42" s="161">
        <f>J42/1.18</f>
        <v>0</v>
      </c>
      <c r="AK42" s="161">
        <f t="shared" ref="AK42:AK45" si="320">K42/1.18</f>
        <v>0</v>
      </c>
      <c r="AL42" s="161">
        <f t="shared" ref="AL42:AL45" si="321">L42/1.18</f>
        <v>0</v>
      </c>
      <c r="AM42" s="161">
        <f t="shared" ref="AM42:AM45" si="322">M42/1.18</f>
        <v>0</v>
      </c>
      <c r="AN42" s="161">
        <f t="shared" ref="AN42:AN45" si="323">N42/1.18</f>
        <v>0</v>
      </c>
      <c r="AO42" s="161">
        <f t="shared" ref="AO42:AO45" si="324">O42/1.18</f>
        <v>1.7790529423728816</v>
      </c>
      <c r="AP42" s="161">
        <f t="shared" ref="AP42:AP45" si="325">P42/1.18</f>
        <v>0</v>
      </c>
      <c r="AQ42" s="161">
        <f t="shared" ref="AQ42:AQ45" si="326">Q42/1.18</f>
        <v>0</v>
      </c>
      <c r="AR42" s="161">
        <f t="shared" ref="AR42:AR45" si="327">R42/1.18</f>
        <v>1.7790529423728816</v>
      </c>
      <c r="AS42" s="161">
        <f t="shared" ref="AS42:AS45" si="328">S42/1.18</f>
        <v>0</v>
      </c>
      <c r="AT42" s="161">
        <f t="shared" ref="AT42:AT45" si="329">T42/1.18</f>
        <v>0.79624641355932202</v>
      </c>
      <c r="AU42" s="161">
        <f t="shared" ref="AU42:AU45" si="330">U42/1.18</f>
        <v>0</v>
      </c>
      <c r="AV42" s="161">
        <f t="shared" ref="AV42:AV45" si="331">V42/1.18</f>
        <v>0</v>
      </c>
      <c r="AW42" s="161">
        <f t="shared" ref="AW42:AW45" si="332">W42/1.18</f>
        <v>0.79624641355932202</v>
      </c>
      <c r="AX42" s="161">
        <f t="shared" ref="AX42:AX45" si="333">X42/1.18</f>
        <v>0</v>
      </c>
      <c r="AY42" s="161">
        <f t="shared" ref="AY42:AY45" si="334">Y42/1.18</f>
        <v>0</v>
      </c>
      <c r="AZ42" s="161">
        <f t="shared" ref="AZ42:AZ45" si="335">Z42/1.18</f>
        <v>0</v>
      </c>
      <c r="BA42" s="161">
        <f t="shared" ref="BA42:BA45" si="336">AA42/1.18</f>
        <v>0</v>
      </c>
      <c r="BB42" s="161">
        <f t="shared" ref="BB42:BB45" si="337">AB42/1.18</f>
        <v>0</v>
      </c>
      <c r="BC42" s="161">
        <f t="shared" ref="BC42:BC45" si="338">AC42/1.18</f>
        <v>0</v>
      </c>
    </row>
    <row r="43" spans="1:55" s="65" customFormat="1" ht="31.5" outlineLevel="2" x14ac:dyDescent="0.2">
      <c r="A43" s="159" t="s">
        <v>84</v>
      </c>
      <c r="B43" s="160" t="s">
        <v>85</v>
      </c>
      <c r="C43" s="161" t="s">
        <v>86</v>
      </c>
      <c r="D43" s="167">
        <f>'10'!G42</f>
        <v>24.609637980000002</v>
      </c>
      <c r="E43" s="161">
        <f t="shared" si="6"/>
        <v>24.618537983999996</v>
      </c>
      <c r="F43" s="161">
        <f t="shared" si="7"/>
        <v>0</v>
      </c>
      <c r="G43" s="161">
        <f t="shared" si="8"/>
        <v>0</v>
      </c>
      <c r="H43" s="161">
        <f t="shared" si="9"/>
        <v>24.618537983999996</v>
      </c>
      <c r="I43" s="161">
        <f t="shared" si="10"/>
        <v>0</v>
      </c>
      <c r="J43" s="161">
        <f>'10'!J42</f>
        <v>0</v>
      </c>
      <c r="K43" s="161"/>
      <c r="L43" s="161"/>
      <c r="M43" s="161">
        <f t="shared" ref="M43:M45" si="339">J43</f>
        <v>0</v>
      </c>
      <c r="N43" s="161"/>
      <c r="O43" s="161">
        <f>'10'!L42</f>
        <v>13.902337979999997</v>
      </c>
      <c r="P43" s="161"/>
      <c r="Q43" s="161"/>
      <c r="R43" s="161">
        <f t="shared" ref="R43:R45" si="340">O43</f>
        <v>13.902337979999997</v>
      </c>
      <c r="S43" s="161"/>
      <c r="T43" s="161">
        <f>'10'!N42</f>
        <v>10.716200003999999</v>
      </c>
      <c r="U43" s="161"/>
      <c r="V43" s="161"/>
      <c r="W43" s="161">
        <f t="shared" ref="W43:W45" si="341">T43</f>
        <v>10.716200003999999</v>
      </c>
      <c r="X43" s="161"/>
      <c r="Y43" s="161">
        <f>'10'!P42</f>
        <v>0</v>
      </c>
      <c r="Z43" s="161"/>
      <c r="AA43" s="161"/>
      <c r="AB43" s="161">
        <f t="shared" ref="AB43:AB45" si="342">Y43</f>
        <v>0</v>
      </c>
      <c r="AC43" s="161"/>
      <c r="AD43" s="167">
        <f>D43/1.18</f>
        <v>20.855625406779662</v>
      </c>
      <c r="AE43" s="161">
        <f t="shared" si="295"/>
        <v>20.863167783050844</v>
      </c>
      <c r="AF43" s="161">
        <f t="shared" si="296"/>
        <v>0</v>
      </c>
      <c r="AG43" s="161">
        <f t="shared" si="297"/>
        <v>0</v>
      </c>
      <c r="AH43" s="161">
        <f t="shared" si="298"/>
        <v>20.863167783050844</v>
      </c>
      <c r="AI43" s="161">
        <f t="shared" si="299"/>
        <v>0</v>
      </c>
      <c r="AJ43" s="161">
        <f>J43/1.18</f>
        <v>0</v>
      </c>
      <c r="AK43" s="161">
        <f t="shared" si="320"/>
        <v>0</v>
      </c>
      <c r="AL43" s="161">
        <f t="shared" si="321"/>
        <v>0</v>
      </c>
      <c r="AM43" s="161">
        <f t="shared" si="322"/>
        <v>0</v>
      </c>
      <c r="AN43" s="161">
        <f t="shared" si="323"/>
        <v>0</v>
      </c>
      <c r="AO43" s="161">
        <f t="shared" si="324"/>
        <v>11.781642355932201</v>
      </c>
      <c r="AP43" s="161">
        <f t="shared" si="325"/>
        <v>0</v>
      </c>
      <c r="AQ43" s="161">
        <f t="shared" si="326"/>
        <v>0</v>
      </c>
      <c r="AR43" s="161">
        <f t="shared" si="327"/>
        <v>11.781642355932201</v>
      </c>
      <c r="AS43" s="161">
        <f t="shared" si="328"/>
        <v>0</v>
      </c>
      <c r="AT43" s="161">
        <f t="shared" si="329"/>
        <v>9.0815254271186436</v>
      </c>
      <c r="AU43" s="161">
        <f t="shared" si="330"/>
        <v>0</v>
      </c>
      <c r="AV43" s="161">
        <f t="shared" si="331"/>
        <v>0</v>
      </c>
      <c r="AW43" s="161">
        <f t="shared" si="332"/>
        <v>9.0815254271186436</v>
      </c>
      <c r="AX43" s="161">
        <f t="shared" si="333"/>
        <v>0</v>
      </c>
      <c r="AY43" s="161">
        <f t="shared" si="334"/>
        <v>0</v>
      </c>
      <c r="AZ43" s="161">
        <f t="shared" si="335"/>
        <v>0</v>
      </c>
      <c r="BA43" s="161">
        <f t="shared" si="336"/>
        <v>0</v>
      </c>
      <c r="BB43" s="161">
        <f t="shared" si="337"/>
        <v>0</v>
      </c>
      <c r="BC43" s="161">
        <f t="shared" si="338"/>
        <v>0</v>
      </c>
    </row>
    <row r="44" spans="1:55" s="65" customFormat="1" ht="10.5" outlineLevel="2" x14ac:dyDescent="0.2">
      <c r="A44" s="159"/>
      <c r="B44" s="160"/>
      <c r="C44" s="161"/>
      <c r="D44" s="167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7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</row>
    <row r="45" spans="1:55" s="65" customFormat="1" ht="10.5" outlineLevel="2" x14ac:dyDescent="0.2">
      <c r="A45" s="159" t="s">
        <v>87</v>
      </c>
      <c r="B45" s="160" t="s">
        <v>88</v>
      </c>
      <c r="C45" s="161" t="s">
        <v>89</v>
      </c>
      <c r="D45" s="167">
        <f>'10'!G44</f>
        <v>2.7681711120000001</v>
      </c>
      <c r="E45" s="161">
        <f t="shared" si="6"/>
        <v>2.7681711120000001</v>
      </c>
      <c r="F45" s="161">
        <f t="shared" si="7"/>
        <v>0</v>
      </c>
      <c r="G45" s="161">
        <f t="shared" si="8"/>
        <v>0</v>
      </c>
      <c r="H45" s="161">
        <f t="shared" si="9"/>
        <v>2.7681711120000001</v>
      </c>
      <c r="I45" s="161">
        <f t="shared" si="10"/>
        <v>0</v>
      </c>
      <c r="J45" s="161">
        <f>'10'!J44</f>
        <v>0</v>
      </c>
      <c r="K45" s="161"/>
      <c r="L45" s="161"/>
      <c r="M45" s="161">
        <f t="shared" si="339"/>
        <v>0</v>
      </c>
      <c r="N45" s="161"/>
      <c r="O45" s="161">
        <f>'10'!L44</f>
        <v>0</v>
      </c>
      <c r="P45" s="161"/>
      <c r="Q45" s="161"/>
      <c r="R45" s="161">
        <f t="shared" si="340"/>
        <v>0</v>
      </c>
      <c r="S45" s="161"/>
      <c r="T45" s="161">
        <f>'10'!N44</f>
        <v>2.7681711120000001</v>
      </c>
      <c r="U45" s="161"/>
      <c r="V45" s="161"/>
      <c r="W45" s="161">
        <f t="shared" si="341"/>
        <v>2.7681711120000001</v>
      </c>
      <c r="X45" s="161"/>
      <c r="Y45" s="161">
        <f>'10'!P44</f>
        <v>0</v>
      </c>
      <c r="Z45" s="161"/>
      <c r="AA45" s="161"/>
      <c r="AB45" s="161">
        <f t="shared" si="342"/>
        <v>0</v>
      </c>
      <c r="AC45" s="161"/>
      <c r="AD45" s="167">
        <f>D45/1.18</f>
        <v>2.3459077220338984</v>
      </c>
      <c r="AE45" s="161">
        <f t="shared" si="295"/>
        <v>2.3459077220338984</v>
      </c>
      <c r="AF45" s="161">
        <f t="shared" si="296"/>
        <v>0</v>
      </c>
      <c r="AG45" s="161">
        <f t="shared" si="297"/>
        <v>0</v>
      </c>
      <c r="AH45" s="161">
        <f t="shared" si="298"/>
        <v>2.3459077220338984</v>
      </c>
      <c r="AI45" s="161">
        <f t="shared" si="299"/>
        <v>0</v>
      </c>
      <c r="AJ45" s="161">
        <f>J45/1.18</f>
        <v>0</v>
      </c>
      <c r="AK45" s="161">
        <f t="shared" si="320"/>
        <v>0</v>
      </c>
      <c r="AL45" s="161">
        <f t="shared" si="321"/>
        <v>0</v>
      </c>
      <c r="AM45" s="161">
        <f t="shared" si="322"/>
        <v>0</v>
      </c>
      <c r="AN45" s="161">
        <f t="shared" si="323"/>
        <v>0</v>
      </c>
      <c r="AO45" s="161">
        <f t="shared" si="324"/>
        <v>0</v>
      </c>
      <c r="AP45" s="161">
        <f t="shared" si="325"/>
        <v>0</v>
      </c>
      <c r="AQ45" s="161">
        <f t="shared" si="326"/>
        <v>0</v>
      </c>
      <c r="AR45" s="161">
        <f t="shared" si="327"/>
        <v>0</v>
      </c>
      <c r="AS45" s="161">
        <f t="shared" si="328"/>
        <v>0</v>
      </c>
      <c r="AT45" s="161">
        <f t="shared" si="329"/>
        <v>2.3459077220338984</v>
      </c>
      <c r="AU45" s="161">
        <f t="shared" si="330"/>
        <v>0</v>
      </c>
      <c r="AV45" s="161">
        <f t="shared" si="331"/>
        <v>0</v>
      </c>
      <c r="AW45" s="161">
        <f t="shared" si="332"/>
        <v>2.3459077220338984</v>
      </c>
      <c r="AX45" s="161">
        <f t="shared" si="333"/>
        <v>0</v>
      </c>
      <c r="AY45" s="161">
        <f t="shared" si="334"/>
        <v>0</v>
      </c>
      <c r="AZ45" s="161">
        <f t="shared" si="335"/>
        <v>0</v>
      </c>
      <c r="BA45" s="161">
        <f t="shared" si="336"/>
        <v>0</v>
      </c>
      <c r="BB45" s="161">
        <f t="shared" si="337"/>
        <v>0</v>
      </c>
      <c r="BC45" s="161">
        <f t="shared" si="338"/>
        <v>0</v>
      </c>
    </row>
    <row r="46" spans="1:55" s="65" customFormat="1" ht="42" x14ac:dyDescent="0.2">
      <c r="A46" s="162" t="s">
        <v>90</v>
      </c>
      <c r="B46" s="163" t="s">
        <v>37</v>
      </c>
      <c r="C46" s="164" t="s">
        <v>31</v>
      </c>
      <c r="D46" s="168" t="str">
        <f>'10'!G45</f>
        <v>нд</v>
      </c>
      <c r="E46" s="164" t="s">
        <v>38</v>
      </c>
      <c r="F46" s="164" t="s">
        <v>38</v>
      </c>
      <c r="G46" s="164" t="s">
        <v>38</v>
      </c>
      <c r="H46" s="164" t="s">
        <v>38</v>
      </c>
      <c r="I46" s="164" t="s">
        <v>38</v>
      </c>
      <c r="J46" s="164" t="str">
        <f>'10'!J45</f>
        <v>нд</v>
      </c>
      <c r="K46" s="164" t="s">
        <v>38</v>
      </c>
      <c r="L46" s="164" t="s">
        <v>38</v>
      </c>
      <c r="M46" s="164" t="s">
        <v>38</v>
      </c>
      <c r="N46" s="164" t="s">
        <v>38</v>
      </c>
      <c r="O46" s="164" t="str">
        <f>'10'!L45</f>
        <v>нд</v>
      </c>
      <c r="P46" s="164" t="s">
        <v>38</v>
      </c>
      <c r="Q46" s="164" t="s">
        <v>38</v>
      </c>
      <c r="R46" s="164" t="s">
        <v>38</v>
      </c>
      <c r="S46" s="164" t="s">
        <v>38</v>
      </c>
      <c r="T46" s="164" t="str">
        <f>'10'!N45</f>
        <v>нд</v>
      </c>
      <c r="U46" s="164" t="s">
        <v>38</v>
      </c>
      <c r="V46" s="164" t="s">
        <v>38</v>
      </c>
      <c r="W46" s="164" t="s">
        <v>38</v>
      </c>
      <c r="X46" s="164" t="s">
        <v>38</v>
      </c>
      <c r="Y46" s="164" t="str">
        <f>'10'!P45</f>
        <v>нд</v>
      </c>
      <c r="Z46" s="164" t="s">
        <v>38</v>
      </c>
      <c r="AA46" s="164" t="s">
        <v>38</v>
      </c>
      <c r="AB46" s="164" t="s">
        <v>38</v>
      </c>
      <c r="AC46" s="164" t="s">
        <v>38</v>
      </c>
      <c r="AD46" s="168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</row>
    <row r="47" spans="1:55" s="65" customFormat="1" ht="31.5" x14ac:dyDescent="0.2">
      <c r="A47" s="162" t="s">
        <v>91</v>
      </c>
      <c r="B47" s="163" t="s">
        <v>92</v>
      </c>
      <c r="C47" s="164" t="s">
        <v>31</v>
      </c>
      <c r="D47" s="168">
        <f>'10'!G46</f>
        <v>85.871186360666641</v>
      </c>
      <c r="E47" s="164">
        <f t="shared" si="6"/>
        <v>93.780390312000009</v>
      </c>
      <c r="F47" s="164">
        <f t="shared" si="7"/>
        <v>9.3780390312000002</v>
      </c>
      <c r="G47" s="164">
        <f t="shared" si="8"/>
        <v>37.512156124800001</v>
      </c>
      <c r="H47" s="164">
        <f t="shared" si="9"/>
        <v>46.89019515599999</v>
      </c>
      <c r="I47" s="164">
        <f t="shared" si="10"/>
        <v>0</v>
      </c>
      <c r="J47" s="164">
        <f>'10'!J46</f>
        <v>24.922094688000001</v>
      </c>
      <c r="K47" s="164">
        <f t="shared" ref="K47" si="343">K48+K51+K52+K53+K54+K50</f>
        <v>2.4922094688</v>
      </c>
      <c r="L47" s="164">
        <f t="shared" ref="L47" si="344">L48+L51+L52+L53+L54+L50</f>
        <v>9.9688378752000002</v>
      </c>
      <c r="M47" s="164">
        <f t="shared" ref="M47" si="345">M48+M51+M52+M53+M54+M50</f>
        <v>12.461047343999999</v>
      </c>
      <c r="N47" s="164">
        <f t="shared" ref="N47" si="346">N48+N51+N52+N53+N54+N50</f>
        <v>0</v>
      </c>
      <c r="O47" s="164">
        <f>'10'!L46</f>
        <v>31.431116807999995</v>
      </c>
      <c r="P47" s="164">
        <f t="shared" ref="P47" si="347">P48+P51+P52+P53+P54+P50</f>
        <v>3.1431116808000001</v>
      </c>
      <c r="Q47" s="164">
        <f t="shared" ref="Q47" si="348">Q48+Q51+Q52+Q53+Q54+Q50</f>
        <v>12.572446723200001</v>
      </c>
      <c r="R47" s="164">
        <f t="shared" ref="R47" si="349">R48+R51+R52+R53+R54+R50</f>
        <v>15.715558403999996</v>
      </c>
      <c r="S47" s="164">
        <f t="shared" ref="S47" si="350">S48+S51+S52+S53+S54+S50</f>
        <v>0</v>
      </c>
      <c r="T47" s="164">
        <f>'10'!N46</f>
        <v>37.427178816000001</v>
      </c>
      <c r="U47" s="164">
        <f t="shared" ref="U47" si="351">U48+U51+U52+U53+U54+U50</f>
        <v>3.7427178816000004</v>
      </c>
      <c r="V47" s="164">
        <f t="shared" ref="V47" si="352">V48+V51+V52+V53+V54+V50</f>
        <v>14.970871526400002</v>
      </c>
      <c r="W47" s="164">
        <f t="shared" ref="W47" si="353">W48+W51+W52+W53+W54+W50</f>
        <v>18.713589408000001</v>
      </c>
      <c r="X47" s="164">
        <f t="shared" ref="X47" si="354">X48+X51+X52+X53+X54+X50</f>
        <v>0</v>
      </c>
      <c r="Y47" s="164">
        <f>'10'!P46</f>
        <v>0</v>
      </c>
      <c r="Z47" s="164">
        <f t="shared" ref="Z47" si="355">Z48+Z51+Z52+Z53+Z54+Z50</f>
        <v>0</v>
      </c>
      <c r="AA47" s="164">
        <f t="shared" ref="AA47" si="356">AA48+AA51+AA52+AA53+AA54+AA50</f>
        <v>0</v>
      </c>
      <c r="AB47" s="164">
        <f t="shared" ref="AB47" si="357">AB48+AB51+AB52+AB53+AB54+AB50</f>
        <v>0</v>
      </c>
      <c r="AC47" s="164">
        <f t="shared" ref="AC47" si="358">AC48+AC51+AC52+AC53+AC54+AC50</f>
        <v>0</v>
      </c>
      <c r="AD47" s="168">
        <f t="shared" ref="AD47" si="359">AD48+AD51+AD52+AD53+AD54+AD50</f>
        <v>72.772191831073414</v>
      </c>
      <c r="AE47" s="164">
        <f t="shared" ref="AE47:AE59" si="360">AJ47+AO47+AT47+AY47</f>
        <v>79.474907044067805</v>
      </c>
      <c r="AF47" s="164">
        <f t="shared" ref="AF47:AF59" si="361">AK47+AP47+AU47+AZ47</f>
        <v>7.9474907044067802</v>
      </c>
      <c r="AG47" s="164">
        <f t="shared" ref="AG47:AG59" si="362">AL47+AQ47+AV47+BA47</f>
        <v>31.789962817627121</v>
      </c>
      <c r="AH47" s="164">
        <f t="shared" ref="AH47:AH59" si="363">AM47+AR47+AW47+BB47</f>
        <v>39.737453522033896</v>
      </c>
      <c r="AI47" s="164">
        <f t="shared" ref="AI47:AI59" si="364">AN47+AS47+AX47+BC47</f>
        <v>0</v>
      </c>
      <c r="AJ47" s="164">
        <f t="shared" ref="AJ47" si="365">AJ48+AJ51+AJ52+AJ53+AJ54+AJ50</f>
        <v>21.120419227118646</v>
      </c>
      <c r="AK47" s="164">
        <f t="shared" ref="AK47" si="366">AK48+AK51+AK52+AK53+AK54+AK50</f>
        <v>2.1120419227118643</v>
      </c>
      <c r="AL47" s="164">
        <f t="shared" ref="AL47" si="367">AL48+AL51+AL52+AL53+AL54+AL50</f>
        <v>8.4481676908474572</v>
      </c>
      <c r="AM47" s="164">
        <f t="shared" ref="AM47" si="368">AM48+AM51+AM52+AM53+AM54+AM50</f>
        <v>10.560209613559321</v>
      </c>
      <c r="AN47" s="164">
        <f t="shared" ref="AN47" si="369">AN48+AN51+AN52+AN53+AN54+AN50</f>
        <v>0</v>
      </c>
      <c r="AO47" s="164">
        <f t="shared" ref="AO47" si="370">AO48+AO51+AO52+AO53+AO54+AO50</f>
        <v>26.636539667796612</v>
      </c>
      <c r="AP47" s="164">
        <f t="shared" ref="AP47" si="371">AP48+AP51+AP52+AP53+AP54+AP50</f>
        <v>2.6636539667796608</v>
      </c>
      <c r="AQ47" s="164">
        <f t="shared" ref="AQ47" si="372">AQ48+AQ51+AQ52+AQ53+AQ54+AQ50</f>
        <v>10.654615867118643</v>
      </c>
      <c r="AR47" s="164">
        <f t="shared" ref="AR47" si="373">AR48+AR51+AR52+AR53+AR54+AR50</f>
        <v>13.318269833898304</v>
      </c>
      <c r="AS47" s="164">
        <f t="shared" ref="AS47" si="374">AS48+AS51+AS52+AS53+AS54+AS50</f>
        <v>0</v>
      </c>
      <c r="AT47" s="164">
        <f t="shared" ref="AT47" si="375">AT48+AT51+AT52+AT53+AT54+AT50</f>
        <v>31.717948149152544</v>
      </c>
      <c r="AU47" s="164">
        <f t="shared" ref="AU47" si="376">AU48+AU51+AU52+AU53+AU54+AU50</f>
        <v>3.1717948149152551</v>
      </c>
      <c r="AV47" s="164">
        <f t="shared" ref="AV47" si="377">AV48+AV51+AV52+AV53+AV54+AV50</f>
        <v>12.68717925966102</v>
      </c>
      <c r="AW47" s="164">
        <f t="shared" ref="AW47" si="378">AW48+AW51+AW52+AW53+AW54+AW50</f>
        <v>15.858974074576272</v>
      </c>
      <c r="AX47" s="164">
        <f t="shared" ref="AX47" si="379">AX48+AX51+AX52+AX53+AX54+AX50</f>
        <v>0</v>
      </c>
      <c r="AY47" s="164">
        <f t="shared" ref="AY47" si="380">AY48+AY51+AY52+AY53+AY54+AY50</f>
        <v>0</v>
      </c>
      <c r="AZ47" s="164">
        <f t="shared" ref="AZ47" si="381">AZ48+AZ51+AZ52+AZ53+AZ54+AZ50</f>
        <v>0</v>
      </c>
      <c r="BA47" s="164">
        <f t="shared" ref="BA47" si="382">BA48+BA51+BA52+BA53+BA54+BA50</f>
        <v>0</v>
      </c>
      <c r="BB47" s="164">
        <f t="shared" ref="BB47" si="383">BB48+BB51+BB52+BB53+BB54+BB50</f>
        <v>0</v>
      </c>
      <c r="BC47" s="164">
        <f t="shared" ref="BC47" si="384">BC48+BC51+BC52+BC53+BC54+BC50</f>
        <v>0</v>
      </c>
    </row>
    <row r="48" spans="1:55" s="65" customFormat="1" ht="21" outlineLevel="2" x14ac:dyDescent="0.2">
      <c r="A48" s="159" t="s">
        <v>93</v>
      </c>
      <c r="B48" s="160" t="s">
        <v>94</v>
      </c>
      <c r="C48" s="161" t="s">
        <v>95</v>
      </c>
      <c r="D48" s="167">
        <f>'10'!G47</f>
        <v>78.611156396666644</v>
      </c>
      <c r="E48" s="161">
        <f t="shared" si="6"/>
        <v>85.446679031999992</v>
      </c>
      <c r="F48" s="161">
        <f t="shared" si="7"/>
        <v>8.5446679032000006</v>
      </c>
      <c r="G48" s="161">
        <f t="shared" si="8"/>
        <v>34.178671612800002</v>
      </c>
      <c r="H48" s="161">
        <f t="shared" si="9"/>
        <v>42.723339515999996</v>
      </c>
      <c r="I48" s="161">
        <f t="shared" si="10"/>
        <v>0</v>
      </c>
      <c r="J48" s="161">
        <f>'10'!J47</f>
        <v>24.605760155999999</v>
      </c>
      <c r="K48" s="161">
        <f t="shared" ref="K48:K54" si="385">J48*0.1</f>
        <v>2.4605760156000001</v>
      </c>
      <c r="L48" s="161">
        <f t="shared" ref="L48:L54" si="386">J48*0.4</f>
        <v>9.8423040624000002</v>
      </c>
      <c r="M48" s="161">
        <f t="shared" ref="M48:M54" si="387">J48-K48-L48</f>
        <v>12.302880077999998</v>
      </c>
      <c r="N48" s="161">
        <v>0</v>
      </c>
      <c r="O48" s="161">
        <f>'10'!L47</f>
        <v>29.152770563999997</v>
      </c>
      <c r="P48" s="161">
        <f t="shared" ref="P48:P54" si="388">O48*0.1</f>
        <v>2.9152770563999999</v>
      </c>
      <c r="Q48" s="161">
        <f t="shared" ref="Q48:Q54" si="389">O48*0.4</f>
        <v>11.6611082256</v>
      </c>
      <c r="R48" s="161">
        <f t="shared" ref="R48:R54" si="390">O48-P48-Q48</f>
        <v>14.576385281999997</v>
      </c>
      <c r="S48" s="161">
        <v>0</v>
      </c>
      <c r="T48" s="161">
        <f>'10'!N47</f>
        <v>31.688148311999999</v>
      </c>
      <c r="U48" s="161">
        <f t="shared" ref="U48:U54" si="391">T48*0.1</f>
        <v>3.1688148312000002</v>
      </c>
      <c r="V48" s="161">
        <f t="shared" ref="V48:V54" si="392">T48*0.4</f>
        <v>12.675259324800001</v>
      </c>
      <c r="W48" s="161">
        <f t="shared" ref="W48:W54" si="393">T48-U48-V48</f>
        <v>15.844074156</v>
      </c>
      <c r="X48" s="161">
        <v>0</v>
      </c>
      <c r="Y48" s="161">
        <f>'10'!P47</f>
        <v>0</v>
      </c>
      <c r="Z48" s="161">
        <f t="shared" ref="Z48:Z54" si="394">Y48*0.1</f>
        <v>0</v>
      </c>
      <c r="AA48" s="161">
        <f t="shared" ref="AA48:AA54" si="395">Y48*0.4</f>
        <v>0</v>
      </c>
      <c r="AB48" s="161">
        <f t="shared" ref="AB48:AB54" si="396">Y48-Z48-AA48</f>
        <v>0</v>
      </c>
      <c r="AC48" s="161">
        <v>0</v>
      </c>
      <c r="AD48" s="167">
        <f t="shared" ref="AD48:AD55" si="397">D48/1.18</f>
        <v>66.619624064971731</v>
      </c>
      <c r="AE48" s="161">
        <f t="shared" si="360"/>
        <v>72.41243985762712</v>
      </c>
      <c r="AF48" s="161">
        <f t="shared" si="361"/>
        <v>7.2412439857627113</v>
      </c>
      <c r="AG48" s="161">
        <f t="shared" si="362"/>
        <v>28.964975943050845</v>
      </c>
      <c r="AH48" s="161">
        <f t="shared" si="363"/>
        <v>36.20621992881356</v>
      </c>
      <c r="AI48" s="161">
        <f t="shared" si="364"/>
        <v>0</v>
      </c>
      <c r="AJ48" s="161">
        <f t="shared" ref="AJ48:AJ55" si="398">J48/1.18</f>
        <v>20.852339115254239</v>
      </c>
      <c r="AK48" s="161">
        <f t="shared" ref="AK48:AK54" si="399">K48/1.18</f>
        <v>2.0852339115254237</v>
      </c>
      <c r="AL48" s="161">
        <f t="shared" ref="AL48:AL54" si="400">L48/1.18</f>
        <v>8.3409356461016948</v>
      </c>
      <c r="AM48" s="161">
        <f t="shared" ref="AM48:AM54" si="401">M48/1.18</f>
        <v>10.426169557627118</v>
      </c>
      <c r="AN48" s="161">
        <f t="shared" ref="AN48:AN55" si="402">N48/1.18</f>
        <v>0</v>
      </c>
      <c r="AO48" s="161">
        <f t="shared" ref="AO48:AO55" si="403">O48/1.18</f>
        <v>24.705737766101695</v>
      </c>
      <c r="AP48" s="161">
        <f t="shared" ref="AP48:AP54" si="404">P48/1.18</f>
        <v>2.4705737766101694</v>
      </c>
      <c r="AQ48" s="161">
        <f t="shared" ref="AQ48:AQ54" si="405">Q48/1.18</f>
        <v>9.8822951064406777</v>
      </c>
      <c r="AR48" s="161">
        <f t="shared" ref="AR48:AR54" si="406">R48/1.18</f>
        <v>12.352868883050846</v>
      </c>
      <c r="AS48" s="161">
        <f t="shared" ref="AS48:AS55" si="407">S48/1.18</f>
        <v>0</v>
      </c>
      <c r="AT48" s="161">
        <f t="shared" ref="AT48:AT55" si="408">T48/1.18</f>
        <v>26.854362976271187</v>
      </c>
      <c r="AU48" s="161">
        <f t="shared" ref="AU48:AU54" si="409">U48/1.18</f>
        <v>2.6854362976271191</v>
      </c>
      <c r="AV48" s="161">
        <f t="shared" ref="AV48:AV54" si="410">V48/1.18</f>
        <v>10.741745190508476</v>
      </c>
      <c r="AW48" s="161">
        <f t="shared" ref="AW48:AW54" si="411">W48/1.18</f>
        <v>13.427181488135593</v>
      </c>
      <c r="AX48" s="161">
        <f t="shared" ref="AX48:AX55" si="412">X48/1.18</f>
        <v>0</v>
      </c>
      <c r="AY48" s="161">
        <f t="shared" ref="AY48:AY55" si="413">Y48/1.18</f>
        <v>0</v>
      </c>
      <c r="AZ48" s="161">
        <f t="shared" ref="AZ48:AZ54" si="414">Z48/1.18</f>
        <v>0</v>
      </c>
      <c r="BA48" s="161">
        <f t="shared" ref="BA48:BA54" si="415">AA48/1.18</f>
        <v>0</v>
      </c>
      <c r="BB48" s="161">
        <f t="shared" ref="BB48:BB54" si="416">AB48/1.18</f>
        <v>0</v>
      </c>
      <c r="BC48" s="161">
        <f t="shared" ref="BC48:BC55" si="417">AC48/1.18</f>
        <v>0</v>
      </c>
    </row>
    <row r="49" spans="1:55" s="65" customFormat="1" ht="10.5" outlineLevel="3" x14ac:dyDescent="0.2">
      <c r="A49" s="159" t="s">
        <v>96</v>
      </c>
      <c r="B49" s="160" t="s">
        <v>97</v>
      </c>
      <c r="C49" s="161" t="s">
        <v>98</v>
      </c>
      <c r="D49" s="167">
        <f>'10'!G48</f>
        <v>78.611156396666644</v>
      </c>
      <c r="E49" s="161">
        <f t="shared" si="6"/>
        <v>85.446679031999992</v>
      </c>
      <c r="F49" s="161">
        <f t="shared" si="7"/>
        <v>8.5446679032000006</v>
      </c>
      <c r="G49" s="161">
        <f t="shared" si="8"/>
        <v>34.178671612800002</v>
      </c>
      <c r="H49" s="161">
        <f t="shared" si="9"/>
        <v>42.723339515999996</v>
      </c>
      <c r="I49" s="161">
        <f t="shared" si="10"/>
        <v>0</v>
      </c>
      <c r="J49" s="161">
        <f>'10'!J48</f>
        <v>24.605760155999999</v>
      </c>
      <c r="K49" s="161">
        <f t="shared" si="385"/>
        <v>2.4605760156000001</v>
      </c>
      <c r="L49" s="161">
        <f t="shared" si="386"/>
        <v>9.8423040624000002</v>
      </c>
      <c r="M49" s="161">
        <f t="shared" si="387"/>
        <v>12.302880077999998</v>
      </c>
      <c r="N49" s="161">
        <v>0</v>
      </c>
      <c r="O49" s="161">
        <f>'10'!L48</f>
        <v>29.152770563999997</v>
      </c>
      <c r="P49" s="161">
        <f t="shared" si="388"/>
        <v>2.9152770563999999</v>
      </c>
      <c r="Q49" s="161">
        <f t="shared" si="389"/>
        <v>11.6611082256</v>
      </c>
      <c r="R49" s="161">
        <f t="shared" si="390"/>
        <v>14.576385281999997</v>
      </c>
      <c r="S49" s="161">
        <v>0</v>
      </c>
      <c r="T49" s="161">
        <f>'10'!N48</f>
        <v>31.688148311999999</v>
      </c>
      <c r="U49" s="161">
        <f t="shared" si="391"/>
        <v>3.1688148312000002</v>
      </c>
      <c r="V49" s="161">
        <f t="shared" si="392"/>
        <v>12.675259324800001</v>
      </c>
      <c r="W49" s="161">
        <f t="shared" si="393"/>
        <v>15.844074156</v>
      </c>
      <c r="X49" s="161">
        <v>0</v>
      </c>
      <c r="Y49" s="161">
        <f>'10'!P48</f>
        <v>0</v>
      </c>
      <c r="Z49" s="161">
        <f t="shared" si="394"/>
        <v>0</v>
      </c>
      <c r="AA49" s="161">
        <f t="shared" si="395"/>
        <v>0</v>
      </c>
      <c r="AB49" s="161">
        <f t="shared" si="396"/>
        <v>0</v>
      </c>
      <c r="AC49" s="161">
        <v>0</v>
      </c>
      <c r="AD49" s="167">
        <f t="shared" si="397"/>
        <v>66.619624064971731</v>
      </c>
      <c r="AE49" s="161">
        <f t="shared" si="360"/>
        <v>72.41243985762712</v>
      </c>
      <c r="AF49" s="161">
        <f t="shared" si="361"/>
        <v>7.2412439857627113</v>
      </c>
      <c r="AG49" s="161">
        <f t="shared" si="362"/>
        <v>28.964975943050845</v>
      </c>
      <c r="AH49" s="161">
        <f t="shared" si="363"/>
        <v>36.20621992881356</v>
      </c>
      <c r="AI49" s="161">
        <f t="shared" si="364"/>
        <v>0</v>
      </c>
      <c r="AJ49" s="161">
        <f t="shared" si="398"/>
        <v>20.852339115254239</v>
      </c>
      <c r="AK49" s="161">
        <f t="shared" si="399"/>
        <v>2.0852339115254237</v>
      </c>
      <c r="AL49" s="161">
        <f t="shared" si="400"/>
        <v>8.3409356461016948</v>
      </c>
      <c r="AM49" s="161">
        <f t="shared" si="401"/>
        <v>10.426169557627118</v>
      </c>
      <c r="AN49" s="161">
        <f t="shared" si="402"/>
        <v>0</v>
      </c>
      <c r="AO49" s="161">
        <f t="shared" si="403"/>
        <v>24.705737766101695</v>
      </c>
      <c r="AP49" s="161">
        <f t="shared" si="404"/>
        <v>2.4705737766101694</v>
      </c>
      <c r="AQ49" s="161">
        <f t="shared" si="405"/>
        <v>9.8822951064406777</v>
      </c>
      <c r="AR49" s="161">
        <f t="shared" si="406"/>
        <v>12.352868883050846</v>
      </c>
      <c r="AS49" s="161">
        <f t="shared" si="407"/>
        <v>0</v>
      </c>
      <c r="AT49" s="161">
        <f t="shared" si="408"/>
        <v>26.854362976271187</v>
      </c>
      <c r="AU49" s="161">
        <f t="shared" si="409"/>
        <v>2.6854362976271191</v>
      </c>
      <c r="AV49" s="161">
        <f t="shared" si="410"/>
        <v>10.741745190508476</v>
      </c>
      <c r="AW49" s="161">
        <f t="shared" si="411"/>
        <v>13.427181488135593</v>
      </c>
      <c r="AX49" s="161">
        <f t="shared" si="412"/>
        <v>0</v>
      </c>
      <c r="AY49" s="161">
        <f t="shared" si="413"/>
        <v>0</v>
      </c>
      <c r="AZ49" s="161">
        <f t="shared" si="414"/>
        <v>0</v>
      </c>
      <c r="BA49" s="161">
        <f t="shared" si="415"/>
        <v>0</v>
      </c>
      <c r="BB49" s="161">
        <f t="shared" si="416"/>
        <v>0</v>
      </c>
      <c r="BC49" s="161">
        <f t="shared" si="417"/>
        <v>0</v>
      </c>
    </row>
    <row r="50" spans="1:55" s="65" customFormat="1" ht="10.5" outlineLevel="2" x14ac:dyDescent="0.2">
      <c r="A50" s="159" t="s">
        <v>99</v>
      </c>
      <c r="B50" s="160" t="s">
        <v>100</v>
      </c>
      <c r="C50" s="161" t="s">
        <v>101</v>
      </c>
      <c r="D50" s="167">
        <f>'10'!G49</f>
        <v>0.52445999999999993</v>
      </c>
      <c r="E50" s="161">
        <f t="shared" si="6"/>
        <v>0.52445864399999997</v>
      </c>
      <c r="F50" s="161">
        <f t="shared" si="7"/>
        <v>5.24458644E-2</v>
      </c>
      <c r="G50" s="161">
        <f t="shared" si="8"/>
        <v>0.2097834576</v>
      </c>
      <c r="H50" s="161">
        <f t="shared" si="9"/>
        <v>0.26222932199999999</v>
      </c>
      <c r="I50" s="161">
        <f t="shared" si="10"/>
        <v>0</v>
      </c>
      <c r="J50" s="161">
        <f>'10'!J49</f>
        <v>0</v>
      </c>
      <c r="K50" s="161">
        <f t="shared" si="385"/>
        <v>0</v>
      </c>
      <c r="L50" s="161">
        <f t="shared" si="386"/>
        <v>0</v>
      </c>
      <c r="M50" s="161">
        <f t="shared" si="387"/>
        <v>0</v>
      </c>
      <c r="N50" s="161">
        <v>0</v>
      </c>
      <c r="O50" s="161">
        <f>'10'!L49</f>
        <v>0.52445864399999997</v>
      </c>
      <c r="P50" s="161">
        <f t="shared" si="388"/>
        <v>5.24458644E-2</v>
      </c>
      <c r="Q50" s="161">
        <f t="shared" si="389"/>
        <v>0.2097834576</v>
      </c>
      <c r="R50" s="161">
        <f t="shared" si="390"/>
        <v>0.26222932199999999</v>
      </c>
      <c r="S50" s="161">
        <v>0</v>
      </c>
      <c r="T50" s="161">
        <f>'10'!N49</f>
        <v>0</v>
      </c>
      <c r="U50" s="161">
        <f t="shared" si="391"/>
        <v>0</v>
      </c>
      <c r="V50" s="161">
        <f t="shared" si="392"/>
        <v>0</v>
      </c>
      <c r="W50" s="161">
        <f t="shared" si="393"/>
        <v>0</v>
      </c>
      <c r="X50" s="161">
        <v>0</v>
      </c>
      <c r="Y50" s="161">
        <f>'10'!P49</f>
        <v>0</v>
      </c>
      <c r="Z50" s="161">
        <f t="shared" si="394"/>
        <v>0</v>
      </c>
      <c r="AA50" s="161">
        <f t="shared" si="395"/>
        <v>0</v>
      </c>
      <c r="AB50" s="161">
        <f t="shared" si="396"/>
        <v>0</v>
      </c>
      <c r="AC50" s="161">
        <v>0</v>
      </c>
      <c r="AD50" s="167">
        <f t="shared" si="397"/>
        <v>0.44445762711864401</v>
      </c>
      <c r="AE50" s="161">
        <f t="shared" si="360"/>
        <v>0.44445647796610172</v>
      </c>
      <c r="AF50" s="161">
        <f t="shared" si="361"/>
        <v>4.4445647796610172E-2</v>
      </c>
      <c r="AG50" s="161">
        <f t="shared" si="362"/>
        <v>0.17778259118644069</v>
      </c>
      <c r="AH50" s="161">
        <f t="shared" si="363"/>
        <v>0.22222823898305086</v>
      </c>
      <c r="AI50" s="161">
        <f t="shared" si="364"/>
        <v>0</v>
      </c>
      <c r="AJ50" s="161">
        <f t="shared" si="398"/>
        <v>0</v>
      </c>
      <c r="AK50" s="161">
        <f t="shared" si="399"/>
        <v>0</v>
      </c>
      <c r="AL50" s="161">
        <f t="shared" si="400"/>
        <v>0</v>
      </c>
      <c r="AM50" s="161">
        <f t="shared" si="401"/>
        <v>0</v>
      </c>
      <c r="AN50" s="161">
        <f t="shared" si="402"/>
        <v>0</v>
      </c>
      <c r="AO50" s="161">
        <f t="shared" si="403"/>
        <v>0.44445647796610172</v>
      </c>
      <c r="AP50" s="161">
        <f t="shared" si="404"/>
        <v>4.4445647796610172E-2</v>
      </c>
      <c r="AQ50" s="161">
        <f t="shared" si="405"/>
        <v>0.17778259118644069</v>
      </c>
      <c r="AR50" s="161">
        <f t="shared" si="406"/>
        <v>0.22222823898305086</v>
      </c>
      <c r="AS50" s="161">
        <f t="shared" si="407"/>
        <v>0</v>
      </c>
      <c r="AT50" s="161">
        <f t="shared" si="408"/>
        <v>0</v>
      </c>
      <c r="AU50" s="161">
        <f t="shared" si="409"/>
        <v>0</v>
      </c>
      <c r="AV50" s="161">
        <f t="shared" si="410"/>
        <v>0</v>
      </c>
      <c r="AW50" s="161">
        <f t="shared" si="411"/>
        <v>0</v>
      </c>
      <c r="AX50" s="161">
        <f t="shared" si="412"/>
        <v>0</v>
      </c>
      <c r="AY50" s="161">
        <f t="shared" si="413"/>
        <v>0</v>
      </c>
      <c r="AZ50" s="161">
        <f t="shared" si="414"/>
        <v>0</v>
      </c>
      <c r="BA50" s="161">
        <f t="shared" si="415"/>
        <v>0</v>
      </c>
      <c r="BB50" s="161">
        <f t="shared" si="416"/>
        <v>0</v>
      </c>
      <c r="BC50" s="161">
        <f t="shared" si="417"/>
        <v>0</v>
      </c>
    </row>
    <row r="51" spans="1:55" s="65" customFormat="1" ht="21" outlineLevel="2" x14ac:dyDescent="0.2">
      <c r="A51" s="159" t="s">
        <v>99</v>
      </c>
      <c r="B51" s="160" t="s">
        <v>102</v>
      </c>
      <c r="C51" s="161" t="s">
        <v>101</v>
      </c>
      <c r="D51" s="167">
        <f>'10'!G50</f>
        <v>0.42277168799999998</v>
      </c>
      <c r="E51" s="161">
        <f t="shared" si="6"/>
        <v>0.42277664399999998</v>
      </c>
      <c r="F51" s="161">
        <f t="shared" si="7"/>
        <v>4.2277664399999998E-2</v>
      </c>
      <c r="G51" s="161">
        <f t="shared" si="8"/>
        <v>0.16911065759999999</v>
      </c>
      <c r="H51" s="161">
        <f t="shared" si="9"/>
        <v>0.21138832199999996</v>
      </c>
      <c r="I51" s="161">
        <f t="shared" si="10"/>
        <v>0</v>
      </c>
      <c r="J51" s="161">
        <f>'10'!J50</f>
        <v>7.1999999999999994E-4</v>
      </c>
      <c r="K51" s="161">
        <f t="shared" si="385"/>
        <v>7.2000000000000002E-5</v>
      </c>
      <c r="L51" s="161">
        <f t="shared" si="386"/>
        <v>2.8800000000000001E-4</v>
      </c>
      <c r="M51" s="161">
        <f t="shared" si="387"/>
        <v>3.5999999999999991E-4</v>
      </c>
      <c r="N51" s="161">
        <v>0</v>
      </c>
      <c r="O51" s="161">
        <f>'10'!L50</f>
        <v>0.21913664399999999</v>
      </c>
      <c r="P51" s="161">
        <f t="shared" si="388"/>
        <v>2.1913664400000001E-2</v>
      </c>
      <c r="Q51" s="161">
        <f t="shared" si="389"/>
        <v>8.7654657600000005E-2</v>
      </c>
      <c r="R51" s="161">
        <f t="shared" si="390"/>
        <v>0.10956832199999998</v>
      </c>
      <c r="S51" s="161">
        <v>0</v>
      </c>
      <c r="T51" s="161">
        <f>'10'!N50</f>
        <v>0.20291999999999999</v>
      </c>
      <c r="U51" s="161">
        <f t="shared" si="391"/>
        <v>2.0292000000000001E-2</v>
      </c>
      <c r="V51" s="161">
        <f t="shared" si="392"/>
        <v>8.1168000000000004E-2</v>
      </c>
      <c r="W51" s="161">
        <f t="shared" si="393"/>
        <v>0.10145999999999998</v>
      </c>
      <c r="X51" s="161">
        <v>0</v>
      </c>
      <c r="Y51" s="161">
        <f>'10'!P50</f>
        <v>0</v>
      </c>
      <c r="Z51" s="161">
        <f t="shared" si="394"/>
        <v>0</v>
      </c>
      <c r="AA51" s="161">
        <f t="shared" si="395"/>
        <v>0</v>
      </c>
      <c r="AB51" s="161">
        <f t="shared" si="396"/>
        <v>0</v>
      </c>
      <c r="AC51" s="161">
        <v>0</v>
      </c>
      <c r="AD51" s="167">
        <f t="shared" si="397"/>
        <v>0.35828109152542376</v>
      </c>
      <c r="AE51" s="161">
        <f t="shared" si="360"/>
        <v>0.35828529152542377</v>
      </c>
      <c r="AF51" s="161">
        <f t="shared" si="361"/>
        <v>3.5828529152542379E-2</v>
      </c>
      <c r="AG51" s="161">
        <f t="shared" si="362"/>
        <v>0.14331411661016952</v>
      </c>
      <c r="AH51" s="161">
        <f t="shared" si="363"/>
        <v>0.17914264576271183</v>
      </c>
      <c r="AI51" s="161">
        <f t="shared" si="364"/>
        <v>0</v>
      </c>
      <c r="AJ51" s="161">
        <f t="shared" si="398"/>
        <v>6.1016949152542369E-4</v>
      </c>
      <c r="AK51" s="161">
        <f t="shared" si="399"/>
        <v>6.1016949152542376E-5</v>
      </c>
      <c r="AL51" s="161">
        <f t="shared" si="400"/>
        <v>2.440677966101695E-4</v>
      </c>
      <c r="AM51" s="161">
        <f t="shared" si="401"/>
        <v>3.0508474576271179E-4</v>
      </c>
      <c r="AN51" s="161">
        <f t="shared" si="402"/>
        <v>0</v>
      </c>
      <c r="AO51" s="161">
        <f t="shared" si="403"/>
        <v>0.18570902033898307</v>
      </c>
      <c r="AP51" s="161">
        <f t="shared" si="404"/>
        <v>1.8570902033898308E-2</v>
      </c>
      <c r="AQ51" s="161">
        <f t="shared" si="405"/>
        <v>7.4283608135593232E-2</v>
      </c>
      <c r="AR51" s="161">
        <f t="shared" si="406"/>
        <v>9.2854510169491519E-2</v>
      </c>
      <c r="AS51" s="161">
        <f t="shared" si="407"/>
        <v>0</v>
      </c>
      <c r="AT51" s="161">
        <f t="shared" si="408"/>
        <v>0.17196610169491525</v>
      </c>
      <c r="AU51" s="161">
        <f t="shared" si="409"/>
        <v>1.7196610169491526E-2</v>
      </c>
      <c r="AV51" s="161">
        <f t="shared" si="410"/>
        <v>6.8786440677966104E-2</v>
      </c>
      <c r="AW51" s="161">
        <f t="shared" si="411"/>
        <v>8.5983050847457609E-2</v>
      </c>
      <c r="AX51" s="161">
        <f t="shared" si="412"/>
        <v>0</v>
      </c>
      <c r="AY51" s="161">
        <f t="shared" si="413"/>
        <v>0</v>
      </c>
      <c r="AZ51" s="161">
        <f t="shared" si="414"/>
        <v>0</v>
      </c>
      <c r="BA51" s="161">
        <f t="shared" si="415"/>
        <v>0</v>
      </c>
      <c r="BB51" s="161">
        <f t="shared" si="416"/>
        <v>0</v>
      </c>
      <c r="BC51" s="161">
        <f t="shared" si="417"/>
        <v>0</v>
      </c>
    </row>
    <row r="52" spans="1:55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167">
        <f>'10'!G51</f>
        <v>0.12640799999999999</v>
      </c>
      <c r="E52" s="161">
        <f t="shared" si="6"/>
        <v>0.20002613999999999</v>
      </c>
      <c r="F52" s="161">
        <f t="shared" si="7"/>
        <v>2.0002614000000002E-2</v>
      </c>
      <c r="G52" s="161">
        <f t="shared" si="8"/>
        <v>8.0010456000000008E-2</v>
      </c>
      <c r="H52" s="161">
        <f t="shared" si="9"/>
        <v>0.10001306999999998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0.125924232</v>
      </c>
      <c r="P52" s="161">
        <f t="shared" si="388"/>
        <v>1.2592423200000001E-2</v>
      </c>
      <c r="Q52" s="161">
        <f t="shared" si="389"/>
        <v>5.0369692800000004E-2</v>
      </c>
      <c r="R52" s="161">
        <f t="shared" si="390"/>
        <v>6.2962115999999985E-2</v>
      </c>
      <c r="S52" s="161">
        <v>0</v>
      </c>
      <c r="T52" s="161">
        <f>'10'!N51</f>
        <v>7.4101907999999994E-2</v>
      </c>
      <c r="U52" s="161">
        <f t="shared" si="391"/>
        <v>7.4101907999999999E-3</v>
      </c>
      <c r="V52" s="161">
        <f t="shared" si="392"/>
        <v>2.96407632E-2</v>
      </c>
      <c r="W52" s="161">
        <f t="shared" si="393"/>
        <v>3.7050953999999997E-2</v>
      </c>
      <c r="X52" s="161">
        <v>0</v>
      </c>
      <c r="Y52" s="161">
        <f>'10'!P51</f>
        <v>0</v>
      </c>
      <c r="Z52" s="161">
        <f t="shared" si="394"/>
        <v>0</v>
      </c>
      <c r="AA52" s="161">
        <f t="shared" si="395"/>
        <v>0</v>
      </c>
      <c r="AB52" s="161">
        <f t="shared" si="396"/>
        <v>0</v>
      </c>
      <c r="AC52" s="161">
        <v>0</v>
      </c>
      <c r="AD52" s="167">
        <f t="shared" si="397"/>
        <v>0.10712542372881356</v>
      </c>
      <c r="AE52" s="161">
        <f t="shared" si="360"/>
        <v>0.1695136779661017</v>
      </c>
      <c r="AF52" s="161">
        <f t="shared" si="361"/>
        <v>1.6951367796610169E-2</v>
      </c>
      <c r="AG52" s="161">
        <f t="shared" si="362"/>
        <v>6.7805471186440675E-2</v>
      </c>
      <c r="AH52" s="161">
        <f t="shared" si="363"/>
        <v>8.4756838983050836E-2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0.10671545084745764</v>
      </c>
      <c r="AP52" s="161">
        <f t="shared" si="404"/>
        <v>1.0671545084745764E-2</v>
      </c>
      <c r="AQ52" s="161">
        <f t="shared" si="405"/>
        <v>4.2686180338983054E-2</v>
      </c>
      <c r="AR52" s="161">
        <f t="shared" si="406"/>
        <v>5.3357725423728804E-2</v>
      </c>
      <c r="AS52" s="161">
        <f t="shared" si="407"/>
        <v>0</v>
      </c>
      <c r="AT52" s="161">
        <f t="shared" si="408"/>
        <v>6.2798227118644065E-2</v>
      </c>
      <c r="AU52" s="161">
        <f t="shared" si="409"/>
        <v>6.2798227118644068E-3</v>
      </c>
      <c r="AV52" s="161">
        <f t="shared" si="410"/>
        <v>2.5119290847457627E-2</v>
      </c>
      <c r="AW52" s="161">
        <f t="shared" si="411"/>
        <v>3.1399113559322032E-2</v>
      </c>
      <c r="AX52" s="161">
        <f t="shared" si="412"/>
        <v>0</v>
      </c>
      <c r="AY52" s="161">
        <f t="shared" si="413"/>
        <v>0</v>
      </c>
      <c r="AZ52" s="161">
        <f t="shared" si="414"/>
        <v>0</v>
      </c>
      <c r="BA52" s="161">
        <f t="shared" si="415"/>
        <v>0</v>
      </c>
      <c r="BB52" s="161">
        <f t="shared" si="416"/>
        <v>0</v>
      </c>
      <c r="BC52" s="161">
        <f t="shared" si="417"/>
        <v>0</v>
      </c>
    </row>
    <row r="53" spans="1:55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167">
        <f>'10'!G52</f>
        <v>6.1282544039999998</v>
      </c>
      <c r="E53" s="161">
        <f t="shared" si="6"/>
        <v>7.1283139799999997</v>
      </c>
      <c r="F53" s="161">
        <f t="shared" si="7"/>
        <v>0.71283139800000006</v>
      </c>
      <c r="G53" s="161">
        <f t="shared" si="8"/>
        <v>2.8513255920000002</v>
      </c>
      <c r="H53" s="161">
        <f t="shared" si="9"/>
        <v>3.5641569899999994</v>
      </c>
      <c r="I53" s="161">
        <f t="shared" si="10"/>
        <v>0</v>
      </c>
      <c r="J53" s="161">
        <f>'10'!J52</f>
        <v>0.315614532</v>
      </c>
      <c r="K53" s="161">
        <f t="shared" si="385"/>
        <v>3.1561453199999999E-2</v>
      </c>
      <c r="L53" s="161">
        <f t="shared" si="386"/>
        <v>0.1262458128</v>
      </c>
      <c r="M53" s="161">
        <f t="shared" si="387"/>
        <v>0.15780726600000003</v>
      </c>
      <c r="N53" s="161">
        <v>0</v>
      </c>
      <c r="O53" s="161">
        <f>'10'!L52</f>
        <v>1.4088267239999999</v>
      </c>
      <c r="P53" s="161">
        <f t="shared" si="388"/>
        <v>0.14088267239999999</v>
      </c>
      <c r="Q53" s="161">
        <f t="shared" si="389"/>
        <v>0.56353068959999997</v>
      </c>
      <c r="R53" s="161">
        <f t="shared" si="390"/>
        <v>0.70441336199999982</v>
      </c>
      <c r="S53" s="161">
        <v>0</v>
      </c>
      <c r="T53" s="161">
        <f>'10'!N52</f>
        <v>5.4038727240000002</v>
      </c>
      <c r="U53" s="161">
        <f t="shared" si="391"/>
        <v>0.54038727240000006</v>
      </c>
      <c r="V53" s="161">
        <f t="shared" si="392"/>
        <v>2.1615490896000003</v>
      </c>
      <c r="W53" s="161">
        <f t="shared" si="393"/>
        <v>2.7019363619999996</v>
      </c>
      <c r="X53" s="161">
        <v>0</v>
      </c>
      <c r="Y53" s="161">
        <f>'10'!P52</f>
        <v>0</v>
      </c>
      <c r="Z53" s="161">
        <f t="shared" si="394"/>
        <v>0</v>
      </c>
      <c r="AA53" s="161">
        <f t="shared" si="395"/>
        <v>0</v>
      </c>
      <c r="AB53" s="161">
        <f t="shared" si="396"/>
        <v>0</v>
      </c>
      <c r="AC53" s="161">
        <v>0</v>
      </c>
      <c r="AD53" s="167">
        <f t="shared" si="397"/>
        <v>5.1934359355932207</v>
      </c>
      <c r="AE53" s="161">
        <f t="shared" si="360"/>
        <v>6.0409440508474574</v>
      </c>
      <c r="AF53" s="161">
        <f t="shared" si="361"/>
        <v>0.60409440508474588</v>
      </c>
      <c r="AG53" s="161">
        <f t="shared" si="362"/>
        <v>2.4163776203389835</v>
      </c>
      <c r="AH53" s="161">
        <f t="shared" si="363"/>
        <v>3.0204720254237287</v>
      </c>
      <c r="AI53" s="161">
        <f t="shared" si="364"/>
        <v>0</v>
      </c>
      <c r="AJ53" s="161">
        <f t="shared" si="398"/>
        <v>0.26746994237288135</v>
      </c>
      <c r="AK53" s="161">
        <f t="shared" si="399"/>
        <v>2.6746994237288137E-2</v>
      </c>
      <c r="AL53" s="161">
        <f t="shared" si="400"/>
        <v>0.10698797694915255</v>
      </c>
      <c r="AM53" s="161">
        <f t="shared" si="401"/>
        <v>0.1337349711864407</v>
      </c>
      <c r="AN53" s="161">
        <f t="shared" si="402"/>
        <v>0</v>
      </c>
      <c r="AO53" s="161">
        <f t="shared" si="403"/>
        <v>1.1939209525423728</v>
      </c>
      <c r="AP53" s="161">
        <f t="shared" si="404"/>
        <v>0.11939209525423729</v>
      </c>
      <c r="AQ53" s="161">
        <f t="shared" si="405"/>
        <v>0.47756838101694915</v>
      </c>
      <c r="AR53" s="161">
        <f t="shared" si="406"/>
        <v>0.59696047627118631</v>
      </c>
      <c r="AS53" s="161">
        <f t="shared" si="407"/>
        <v>0</v>
      </c>
      <c r="AT53" s="161">
        <f t="shared" si="408"/>
        <v>4.5795531559322038</v>
      </c>
      <c r="AU53" s="161">
        <f t="shared" si="409"/>
        <v>0.45795531559322039</v>
      </c>
      <c r="AV53" s="161">
        <f t="shared" si="410"/>
        <v>1.8318212623728816</v>
      </c>
      <c r="AW53" s="161">
        <f t="shared" si="411"/>
        <v>2.2897765779661015</v>
      </c>
      <c r="AX53" s="161">
        <f t="shared" si="412"/>
        <v>0</v>
      </c>
      <c r="AY53" s="161">
        <f t="shared" si="413"/>
        <v>0</v>
      </c>
      <c r="AZ53" s="161">
        <f t="shared" si="414"/>
        <v>0</v>
      </c>
      <c r="BA53" s="161">
        <f t="shared" si="415"/>
        <v>0</v>
      </c>
      <c r="BB53" s="161">
        <f t="shared" si="416"/>
        <v>0</v>
      </c>
      <c r="BC53" s="161">
        <f t="shared" si="417"/>
        <v>0</v>
      </c>
    </row>
    <row r="54" spans="1:55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167">
        <f>'10'!G53</f>
        <v>5.8135872000000005E-2</v>
      </c>
      <c r="E54" s="161">
        <f t="shared" si="6"/>
        <v>5.8135871999999991E-2</v>
      </c>
      <c r="F54" s="161">
        <f t="shared" si="7"/>
        <v>5.8135871999999995E-3</v>
      </c>
      <c r="G54" s="161">
        <f t="shared" si="8"/>
        <v>2.3254348799999998E-2</v>
      </c>
      <c r="H54" s="161">
        <f t="shared" si="9"/>
        <v>2.9067935999999996E-2</v>
      </c>
      <c r="I54" s="161">
        <f t="shared" si="10"/>
        <v>0</v>
      </c>
      <c r="J54" s="161">
        <f>'10'!J53</f>
        <v>0</v>
      </c>
      <c r="K54" s="161">
        <f t="shared" si="385"/>
        <v>0</v>
      </c>
      <c r="L54" s="161">
        <f t="shared" si="386"/>
        <v>0</v>
      </c>
      <c r="M54" s="161">
        <f t="shared" si="387"/>
        <v>0</v>
      </c>
      <c r="N54" s="161">
        <v>0</v>
      </c>
      <c r="O54" s="161">
        <f>'10'!L53</f>
        <v>0</v>
      </c>
      <c r="P54" s="161">
        <f t="shared" si="388"/>
        <v>0</v>
      </c>
      <c r="Q54" s="161">
        <f t="shared" si="389"/>
        <v>0</v>
      </c>
      <c r="R54" s="161">
        <f t="shared" si="390"/>
        <v>0</v>
      </c>
      <c r="S54" s="161">
        <v>0</v>
      </c>
      <c r="T54" s="161">
        <f>'10'!N53</f>
        <v>5.8135871999999991E-2</v>
      </c>
      <c r="U54" s="161">
        <f t="shared" si="391"/>
        <v>5.8135871999999995E-3</v>
      </c>
      <c r="V54" s="161">
        <f t="shared" si="392"/>
        <v>2.3254348799999998E-2</v>
      </c>
      <c r="W54" s="161">
        <f t="shared" si="393"/>
        <v>2.9067935999999996E-2</v>
      </c>
      <c r="X54" s="161">
        <v>0</v>
      </c>
      <c r="Y54" s="161">
        <f>'10'!P53</f>
        <v>0</v>
      </c>
      <c r="Z54" s="161">
        <f t="shared" si="394"/>
        <v>0</v>
      </c>
      <c r="AA54" s="161">
        <f t="shared" si="395"/>
        <v>0</v>
      </c>
      <c r="AB54" s="161">
        <f t="shared" si="396"/>
        <v>0</v>
      </c>
      <c r="AC54" s="161">
        <v>0</v>
      </c>
      <c r="AD54" s="167">
        <f t="shared" si="397"/>
        <v>4.9267688135593228E-2</v>
      </c>
      <c r="AE54" s="161">
        <f t="shared" si="360"/>
        <v>4.9267688135593214E-2</v>
      </c>
      <c r="AF54" s="161">
        <f t="shared" si="361"/>
        <v>4.9267688135593221E-3</v>
      </c>
      <c r="AG54" s="161">
        <f t="shared" si="362"/>
        <v>1.9707075254237288E-2</v>
      </c>
      <c r="AH54" s="161">
        <f t="shared" si="363"/>
        <v>2.4633844067796607E-2</v>
      </c>
      <c r="AI54" s="161">
        <f t="shared" si="364"/>
        <v>0</v>
      </c>
      <c r="AJ54" s="161">
        <f t="shared" si="398"/>
        <v>0</v>
      </c>
      <c r="AK54" s="161">
        <f t="shared" si="399"/>
        <v>0</v>
      </c>
      <c r="AL54" s="161">
        <f t="shared" si="400"/>
        <v>0</v>
      </c>
      <c r="AM54" s="161">
        <f t="shared" si="401"/>
        <v>0</v>
      </c>
      <c r="AN54" s="161">
        <f t="shared" si="402"/>
        <v>0</v>
      </c>
      <c r="AO54" s="161">
        <f t="shared" si="403"/>
        <v>0</v>
      </c>
      <c r="AP54" s="161">
        <f t="shared" si="404"/>
        <v>0</v>
      </c>
      <c r="AQ54" s="161">
        <f t="shared" si="405"/>
        <v>0</v>
      </c>
      <c r="AR54" s="161">
        <f t="shared" si="406"/>
        <v>0</v>
      </c>
      <c r="AS54" s="161">
        <f t="shared" si="407"/>
        <v>0</v>
      </c>
      <c r="AT54" s="161">
        <f t="shared" si="408"/>
        <v>4.9267688135593214E-2</v>
      </c>
      <c r="AU54" s="161">
        <f t="shared" si="409"/>
        <v>4.9267688135593221E-3</v>
      </c>
      <c r="AV54" s="161">
        <f t="shared" si="410"/>
        <v>1.9707075254237288E-2</v>
      </c>
      <c r="AW54" s="161">
        <f t="shared" si="411"/>
        <v>2.4633844067796607E-2</v>
      </c>
      <c r="AX54" s="161">
        <f t="shared" si="412"/>
        <v>0</v>
      </c>
      <c r="AY54" s="161">
        <f t="shared" si="413"/>
        <v>0</v>
      </c>
      <c r="AZ54" s="161">
        <f t="shared" si="414"/>
        <v>0</v>
      </c>
      <c r="BA54" s="161">
        <f t="shared" si="415"/>
        <v>0</v>
      </c>
      <c r="BB54" s="161">
        <f t="shared" si="416"/>
        <v>0</v>
      </c>
      <c r="BC54" s="161">
        <f t="shared" si="417"/>
        <v>0</v>
      </c>
    </row>
    <row r="55" spans="1:55" s="65" customFormat="1" ht="21" x14ac:dyDescent="0.2">
      <c r="A55" s="162" t="s">
        <v>112</v>
      </c>
      <c r="B55" s="163" t="s">
        <v>42</v>
      </c>
      <c r="C55" s="164" t="s">
        <v>31</v>
      </c>
      <c r="D55" s="168">
        <f>'10'!G54</f>
        <v>0</v>
      </c>
      <c r="E55" s="164">
        <f t="shared" si="6"/>
        <v>0</v>
      </c>
      <c r="F55" s="164">
        <f>K55+P55+U55+Z55</f>
        <v>0</v>
      </c>
      <c r="G55" s="164">
        <f t="shared" si="8"/>
        <v>0</v>
      </c>
      <c r="H55" s="164">
        <f t="shared" si="9"/>
        <v>0</v>
      </c>
      <c r="I55" s="164">
        <f t="shared" si="10"/>
        <v>0</v>
      </c>
      <c r="J55" s="164">
        <f>'10'!J54</f>
        <v>0</v>
      </c>
      <c r="K55" s="164">
        <v>0</v>
      </c>
      <c r="L55" s="164">
        <v>0</v>
      </c>
      <c r="M55" s="164">
        <v>0</v>
      </c>
      <c r="N55" s="164">
        <f>J55</f>
        <v>0</v>
      </c>
      <c r="O55" s="164">
        <f>'10'!L54</f>
        <v>0</v>
      </c>
      <c r="P55" s="164">
        <v>0</v>
      </c>
      <c r="Q55" s="164">
        <v>0</v>
      </c>
      <c r="R55" s="164">
        <v>0</v>
      </c>
      <c r="S55" s="164">
        <f>O55</f>
        <v>0</v>
      </c>
      <c r="T55" s="164">
        <f>'10'!N54</f>
        <v>0</v>
      </c>
      <c r="U55" s="164">
        <v>0</v>
      </c>
      <c r="V55" s="164">
        <v>0</v>
      </c>
      <c r="W55" s="164">
        <v>0</v>
      </c>
      <c r="X55" s="164">
        <f>T55</f>
        <v>0</v>
      </c>
      <c r="Y55" s="164">
        <f>'10'!P54</f>
        <v>0</v>
      </c>
      <c r="Z55" s="164">
        <v>0</v>
      </c>
      <c r="AA55" s="164">
        <v>0</v>
      </c>
      <c r="AB55" s="164">
        <v>0</v>
      </c>
      <c r="AC55" s="164">
        <f>Y55</f>
        <v>0</v>
      </c>
      <c r="AD55" s="168">
        <f t="shared" si="397"/>
        <v>0</v>
      </c>
      <c r="AE55" s="164">
        <f t="shared" si="360"/>
        <v>0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0</v>
      </c>
      <c r="AJ55" s="164">
        <f t="shared" si="398"/>
        <v>0</v>
      </c>
      <c r="AK55" s="164">
        <v>0</v>
      </c>
      <c r="AL55" s="164">
        <v>0</v>
      </c>
      <c r="AM55" s="164">
        <v>0</v>
      </c>
      <c r="AN55" s="164">
        <f t="shared" si="402"/>
        <v>0</v>
      </c>
      <c r="AO55" s="164">
        <f t="shared" si="403"/>
        <v>0</v>
      </c>
      <c r="AP55" s="164">
        <v>0</v>
      </c>
      <c r="AQ55" s="164">
        <v>0</v>
      </c>
      <c r="AR55" s="164">
        <v>0</v>
      </c>
      <c r="AS55" s="164">
        <f t="shared" si="407"/>
        <v>0</v>
      </c>
      <c r="AT55" s="164">
        <f t="shared" si="408"/>
        <v>0</v>
      </c>
      <c r="AU55" s="164">
        <v>0</v>
      </c>
      <c r="AV55" s="164">
        <v>0</v>
      </c>
      <c r="AW55" s="164">
        <v>0</v>
      </c>
      <c r="AX55" s="164">
        <f t="shared" si="412"/>
        <v>0</v>
      </c>
      <c r="AY55" s="164">
        <f t="shared" si="413"/>
        <v>0</v>
      </c>
      <c r="AZ55" s="164">
        <v>0</v>
      </c>
      <c r="BA55" s="164">
        <v>0</v>
      </c>
      <c r="BB55" s="164">
        <v>0</v>
      </c>
      <c r="BC55" s="164">
        <f t="shared" si="417"/>
        <v>0</v>
      </c>
    </row>
    <row r="56" spans="1:55" s="65" customFormat="1" ht="21" x14ac:dyDescent="0.2">
      <c r="A56" s="162" t="s">
        <v>113</v>
      </c>
      <c r="B56" s="163" t="s">
        <v>114</v>
      </c>
      <c r="C56" s="164" t="s">
        <v>31</v>
      </c>
      <c r="D56" s="168">
        <f>'10'!G55</f>
        <v>43.378664411999999</v>
      </c>
      <c r="E56" s="164">
        <f t="shared" si="6"/>
        <v>43.052743691999993</v>
      </c>
      <c r="F56" s="164">
        <f t="shared" si="7"/>
        <v>0</v>
      </c>
      <c r="G56" s="164">
        <f t="shared" si="8"/>
        <v>0</v>
      </c>
      <c r="H56" s="164">
        <f t="shared" si="9"/>
        <v>0</v>
      </c>
      <c r="I56" s="164">
        <f t="shared" si="10"/>
        <v>43.052743691999993</v>
      </c>
      <c r="J56" s="164">
        <f>'10'!J55</f>
        <v>30.124817159999999</v>
      </c>
      <c r="K56" s="164">
        <f t="shared" ref="K56" si="418">SUM(K57:K59)</f>
        <v>0</v>
      </c>
      <c r="L56" s="164">
        <f t="shared" ref="L56" si="419">SUM(L57:L59)</f>
        <v>0</v>
      </c>
      <c r="M56" s="164">
        <f t="shared" ref="M56" si="420">SUM(M57:M59)</f>
        <v>0</v>
      </c>
      <c r="N56" s="164">
        <f t="shared" ref="N56" si="421">SUM(N57:N59)</f>
        <v>30.124817159999999</v>
      </c>
      <c r="O56" s="164">
        <f>'10'!L55</f>
        <v>3.5843599919999996</v>
      </c>
      <c r="P56" s="164">
        <f t="shared" ref="P56" si="422">SUM(P57:P59)</f>
        <v>0</v>
      </c>
      <c r="Q56" s="164">
        <f t="shared" ref="Q56" si="423">SUM(Q57:Q59)</f>
        <v>0</v>
      </c>
      <c r="R56" s="164">
        <f t="shared" ref="R56" si="424">SUM(R57:R59)</f>
        <v>0</v>
      </c>
      <c r="S56" s="164">
        <f t="shared" ref="S56" si="425">SUM(S57:S59)</f>
        <v>3.5843599919999996</v>
      </c>
      <c r="T56" s="164">
        <f>'10'!N55</f>
        <v>9.3435665399999994</v>
      </c>
      <c r="U56" s="164">
        <f t="shared" ref="U56" si="426">SUM(U57:U59)</f>
        <v>0</v>
      </c>
      <c r="V56" s="164">
        <f t="shared" ref="V56" si="427">SUM(V57:V59)</f>
        <v>0</v>
      </c>
      <c r="W56" s="164">
        <f t="shared" ref="W56" si="428">SUM(W57:W59)</f>
        <v>0</v>
      </c>
      <c r="X56" s="164">
        <f t="shared" ref="X56" si="429">SUM(X57:X59)</f>
        <v>9.3435665399999994</v>
      </c>
      <c r="Y56" s="164">
        <f>'10'!P55</f>
        <v>0</v>
      </c>
      <c r="Z56" s="164">
        <f t="shared" ref="Z56" si="430">SUM(Z57:Z59)</f>
        <v>0</v>
      </c>
      <c r="AA56" s="164">
        <f t="shared" ref="AA56" si="431">SUM(AA57:AA59)</f>
        <v>0</v>
      </c>
      <c r="AB56" s="164">
        <f t="shared" ref="AB56" si="432">SUM(AB57:AB59)</f>
        <v>0</v>
      </c>
      <c r="AC56" s="164">
        <f t="shared" ref="AC56" si="433">SUM(AC57:AC59)</f>
        <v>0</v>
      </c>
      <c r="AD56" s="168">
        <f t="shared" ref="AD56" si="434">SUM(AD57:AD59)</f>
        <v>36.761580010169496</v>
      </c>
      <c r="AE56" s="164">
        <f t="shared" si="360"/>
        <v>36.485376010169489</v>
      </c>
      <c r="AF56" s="164">
        <f t="shared" si="361"/>
        <v>0</v>
      </c>
      <c r="AG56" s="164">
        <f t="shared" si="362"/>
        <v>0</v>
      </c>
      <c r="AH56" s="164">
        <f t="shared" si="363"/>
        <v>0</v>
      </c>
      <c r="AI56" s="164">
        <f t="shared" si="364"/>
        <v>36.485376010169489</v>
      </c>
      <c r="AJ56" s="164">
        <f t="shared" ref="AJ56" si="435">SUM(AJ57:AJ59)</f>
        <v>25.529506067796611</v>
      </c>
      <c r="AK56" s="164">
        <f t="shared" ref="AK56" si="436">SUM(AK57:AK59)</f>
        <v>0</v>
      </c>
      <c r="AL56" s="164">
        <f t="shared" ref="AL56" si="437">SUM(AL57:AL59)</f>
        <v>0</v>
      </c>
      <c r="AM56" s="164">
        <f t="shared" ref="AM56" si="438">SUM(AM57:AM59)</f>
        <v>0</v>
      </c>
      <c r="AN56" s="164">
        <f t="shared" ref="AN56" si="439">SUM(AN57:AN59)</f>
        <v>25.529506067796611</v>
      </c>
      <c r="AO56" s="164">
        <f t="shared" ref="AO56" si="440">SUM(AO57:AO59)</f>
        <v>3.0375932135593215</v>
      </c>
      <c r="AP56" s="164">
        <f t="shared" ref="AP56" si="441">SUM(AP57:AP59)</f>
        <v>0</v>
      </c>
      <c r="AQ56" s="164">
        <f t="shared" ref="AQ56" si="442">SUM(AQ57:AQ59)</f>
        <v>0</v>
      </c>
      <c r="AR56" s="164">
        <f t="shared" ref="AR56" si="443">SUM(AR57:AR59)</f>
        <v>0</v>
      </c>
      <c r="AS56" s="164">
        <f t="shared" ref="AS56" si="444">SUM(AS57:AS59)</f>
        <v>3.0375932135593215</v>
      </c>
      <c r="AT56" s="164">
        <f t="shared" ref="AT56" si="445">SUM(AT57:AT59)</f>
        <v>7.9182767288135594</v>
      </c>
      <c r="AU56" s="164">
        <f t="shared" ref="AU56" si="446">SUM(AU57:AU59)</f>
        <v>0</v>
      </c>
      <c r="AV56" s="164">
        <f t="shared" ref="AV56" si="447">SUM(AV57:AV59)</f>
        <v>0</v>
      </c>
      <c r="AW56" s="164">
        <f t="shared" ref="AW56" si="448">SUM(AW57:AW59)</f>
        <v>0</v>
      </c>
      <c r="AX56" s="164">
        <f t="shared" ref="AX56" si="449">SUM(AX57:AX59)</f>
        <v>7.9182767288135594</v>
      </c>
      <c r="AY56" s="164">
        <f t="shared" ref="AY56" si="450">SUM(AY57:AY59)</f>
        <v>0</v>
      </c>
      <c r="AZ56" s="164">
        <f t="shared" ref="AZ56" si="451">SUM(AZ57:AZ59)</f>
        <v>0</v>
      </c>
      <c r="BA56" s="164">
        <f t="shared" ref="BA56" si="452">SUM(BA57:BA59)</f>
        <v>0</v>
      </c>
      <c r="BB56" s="164">
        <f t="shared" ref="BB56" si="453">SUM(BB57:BB59)</f>
        <v>0</v>
      </c>
      <c r="BC56" s="164">
        <f t="shared" ref="BC56" si="454">SUM(BC57:BC59)</f>
        <v>0</v>
      </c>
    </row>
    <row r="57" spans="1:55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167">
        <f>'10'!G56</f>
        <v>37.819641695999998</v>
      </c>
      <c r="E57" s="161">
        <f t="shared" si="6"/>
        <v>37.819203324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37.819203324</v>
      </c>
      <c r="J57" s="161">
        <f>'10'!J56</f>
        <v>30.124817159999999</v>
      </c>
      <c r="K57" s="161"/>
      <c r="L57" s="161"/>
      <c r="M57" s="161"/>
      <c r="N57" s="161">
        <f>J57</f>
        <v>30.124817159999999</v>
      </c>
      <c r="O57" s="161">
        <f>'10'!L56</f>
        <v>0.60282000000000002</v>
      </c>
      <c r="P57" s="161"/>
      <c r="Q57" s="161"/>
      <c r="R57" s="161"/>
      <c r="S57" s="161">
        <f>O57</f>
        <v>0.60282000000000002</v>
      </c>
      <c r="T57" s="161">
        <f>'10'!N56</f>
        <v>7.0915661639999996</v>
      </c>
      <c r="U57" s="161"/>
      <c r="V57" s="161"/>
      <c r="W57" s="161"/>
      <c r="X57" s="161">
        <f>T57</f>
        <v>7.0915661639999996</v>
      </c>
      <c r="Y57" s="161">
        <f>'10'!P56</f>
        <v>0</v>
      </c>
      <c r="Z57" s="161"/>
      <c r="AA57" s="161"/>
      <c r="AB57" s="161"/>
      <c r="AC57" s="161">
        <f>Y57</f>
        <v>0</v>
      </c>
      <c r="AD57" s="167">
        <f>D57/1.18</f>
        <v>32.050543810169493</v>
      </c>
      <c r="AE57" s="161">
        <f t="shared" si="360"/>
        <v>32.050172308474579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32.050172308474579</v>
      </c>
      <c r="AJ57" s="161">
        <f>J57/1.18</f>
        <v>25.529506067796611</v>
      </c>
      <c r="AK57" s="161">
        <f t="shared" ref="AK57:AK59" si="455">K57/1.18</f>
        <v>0</v>
      </c>
      <c r="AL57" s="161">
        <f t="shared" ref="AL57:AL59" si="456">L57/1.18</f>
        <v>0</v>
      </c>
      <c r="AM57" s="161">
        <f t="shared" ref="AM57:AM59" si="457">M57/1.18</f>
        <v>0</v>
      </c>
      <c r="AN57" s="161">
        <f t="shared" ref="AN57:AN59" si="458">N57/1.18</f>
        <v>25.529506067796611</v>
      </c>
      <c r="AO57" s="161">
        <f t="shared" ref="AO57:AO59" si="459">O57/1.18</f>
        <v>0.51086440677966105</v>
      </c>
      <c r="AP57" s="161">
        <f t="shared" ref="AP57:AP59" si="460">P57/1.18</f>
        <v>0</v>
      </c>
      <c r="AQ57" s="161">
        <f t="shared" ref="AQ57:AQ59" si="461">Q57/1.18</f>
        <v>0</v>
      </c>
      <c r="AR57" s="161">
        <f t="shared" ref="AR57:AR59" si="462">R57/1.18</f>
        <v>0</v>
      </c>
      <c r="AS57" s="161">
        <f t="shared" ref="AS57:AS59" si="463">S57/1.18</f>
        <v>0.51086440677966105</v>
      </c>
      <c r="AT57" s="161">
        <f t="shared" ref="AT57:AT59" si="464">T57/1.18</f>
        <v>6.0098018338983055</v>
      </c>
      <c r="AU57" s="161">
        <f t="shared" ref="AU57:AU59" si="465">U57/1.18</f>
        <v>0</v>
      </c>
      <c r="AV57" s="161">
        <f t="shared" ref="AV57:AV59" si="466">V57/1.18</f>
        <v>0</v>
      </c>
      <c r="AW57" s="161">
        <f t="shared" ref="AW57:AW59" si="467">W57/1.18</f>
        <v>0</v>
      </c>
      <c r="AX57" s="161">
        <f t="shared" ref="AX57:AX59" si="468">X57/1.18</f>
        <v>6.0098018338983055</v>
      </c>
      <c r="AY57" s="161">
        <f t="shared" ref="AY57:AY59" si="469">Y57/1.18</f>
        <v>0</v>
      </c>
      <c r="AZ57" s="161">
        <f t="shared" ref="AZ57:AZ59" si="470">Z57/1.18</f>
        <v>0</v>
      </c>
      <c r="BA57" s="161">
        <f t="shared" ref="BA57:BA59" si="471">AA57/1.18</f>
        <v>0</v>
      </c>
      <c r="BB57" s="161">
        <f t="shared" ref="BB57:BB59" si="472">AB57/1.18</f>
        <v>0</v>
      </c>
      <c r="BC57" s="161">
        <f t="shared" ref="BC57:BC59" si="473">AC57/1.18</f>
        <v>0</v>
      </c>
    </row>
    <row r="58" spans="1:55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167">
        <f>'10'!G57</f>
        <v>5.5590227160000003</v>
      </c>
      <c r="E58" s="161">
        <f t="shared" si="6"/>
        <v>5.2335403679999999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5.2335403679999999</v>
      </c>
      <c r="J58" s="161">
        <f>'10'!J57</f>
        <v>0</v>
      </c>
      <c r="K58" s="161"/>
      <c r="L58" s="161"/>
      <c r="M58" s="161"/>
      <c r="N58" s="161">
        <f t="shared" ref="N58:N59" si="474">J58</f>
        <v>0</v>
      </c>
      <c r="O58" s="161">
        <f>'10'!L57</f>
        <v>2.9815399919999996</v>
      </c>
      <c r="P58" s="161"/>
      <c r="Q58" s="161"/>
      <c r="R58" s="161"/>
      <c r="S58" s="161">
        <f t="shared" ref="S58:S59" si="475">O58</f>
        <v>2.9815399919999996</v>
      </c>
      <c r="T58" s="161">
        <f>'10'!N57</f>
        <v>2.2520003759999998</v>
      </c>
      <c r="U58" s="161"/>
      <c r="V58" s="161"/>
      <c r="W58" s="161"/>
      <c r="X58" s="161">
        <f t="shared" ref="X58:X59" si="476">T58</f>
        <v>2.2520003759999998</v>
      </c>
      <c r="Y58" s="161">
        <f>'10'!P57</f>
        <v>0</v>
      </c>
      <c r="Z58" s="161"/>
      <c r="AA58" s="161"/>
      <c r="AB58" s="161"/>
      <c r="AC58" s="161">
        <f t="shared" ref="AC58:AC59" si="477">Y58</f>
        <v>0</v>
      </c>
      <c r="AD58" s="167">
        <f>D58/1.18</f>
        <v>4.7110362000000006</v>
      </c>
      <c r="AE58" s="161">
        <f t="shared" si="360"/>
        <v>4.4352037016949151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4.4352037016949151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2.5267288067796607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2.5267288067796607</v>
      </c>
      <c r="AT58" s="161">
        <f t="shared" si="464"/>
        <v>1.9084748949152541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1.9084748949152541</v>
      </c>
      <c r="AY58" s="161">
        <f t="shared" si="469"/>
        <v>0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0</v>
      </c>
    </row>
    <row r="59" spans="1:55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167">
        <f>'10'!G58</f>
        <v>0</v>
      </c>
      <c r="E59" s="161">
        <f t="shared" si="6"/>
        <v>0</v>
      </c>
      <c r="F59" s="161">
        <f t="shared" si="7"/>
        <v>0</v>
      </c>
      <c r="G59" s="161">
        <f t="shared" si="8"/>
        <v>0</v>
      </c>
      <c r="H59" s="161">
        <f t="shared" si="9"/>
        <v>0</v>
      </c>
      <c r="I59" s="161">
        <f t="shared" si="10"/>
        <v>0</v>
      </c>
      <c r="J59" s="161">
        <f>'10'!J58</f>
        <v>0</v>
      </c>
      <c r="K59" s="161"/>
      <c r="L59" s="161"/>
      <c r="M59" s="161"/>
      <c r="N59" s="161">
        <f t="shared" si="474"/>
        <v>0</v>
      </c>
      <c r="O59" s="161">
        <f>'10'!L58</f>
        <v>0</v>
      </c>
      <c r="P59" s="161"/>
      <c r="Q59" s="161"/>
      <c r="R59" s="161"/>
      <c r="S59" s="161">
        <f t="shared" si="475"/>
        <v>0</v>
      </c>
      <c r="T59" s="161">
        <f>'10'!N58</f>
        <v>0</v>
      </c>
      <c r="U59" s="161"/>
      <c r="V59" s="161"/>
      <c r="W59" s="161"/>
      <c r="X59" s="161">
        <f t="shared" si="476"/>
        <v>0</v>
      </c>
      <c r="Y59" s="161">
        <f>'10'!P58</f>
        <v>0</v>
      </c>
      <c r="Z59" s="161"/>
      <c r="AA59" s="161"/>
      <c r="AB59" s="161"/>
      <c r="AC59" s="161">
        <f t="shared" si="477"/>
        <v>0</v>
      </c>
      <c r="AD59" s="167">
        <f>D59/1.18</f>
        <v>0</v>
      </c>
      <c r="AE59" s="161">
        <f t="shared" si="360"/>
        <v>0</v>
      </c>
      <c r="AF59" s="161">
        <f t="shared" si="361"/>
        <v>0</v>
      </c>
      <c r="AG59" s="161">
        <f t="shared" si="362"/>
        <v>0</v>
      </c>
      <c r="AH59" s="161">
        <f t="shared" si="363"/>
        <v>0</v>
      </c>
      <c r="AI59" s="161">
        <f t="shared" si="364"/>
        <v>0</v>
      </c>
      <c r="AJ59" s="161">
        <f>J59/1.18</f>
        <v>0</v>
      </c>
      <c r="AK59" s="161">
        <f t="shared" si="455"/>
        <v>0</v>
      </c>
      <c r="AL59" s="161">
        <f t="shared" si="456"/>
        <v>0</v>
      </c>
      <c r="AM59" s="161">
        <f t="shared" si="457"/>
        <v>0</v>
      </c>
      <c r="AN59" s="161">
        <f t="shared" si="458"/>
        <v>0</v>
      </c>
      <c r="AO59" s="161">
        <f t="shared" si="459"/>
        <v>0</v>
      </c>
      <c r="AP59" s="161">
        <f t="shared" si="460"/>
        <v>0</v>
      </c>
      <c r="AQ59" s="161">
        <f t="shared" si="461"/>
        <v>0</v>
      </c>
      <c r="AR59" s="161">
        <f t="shared" si="462"/>
        <v>0</v>
      </c>
      <c r="AS59" s="161">
        <f t="shared" si="463"/>
        <v>0</v>
      </c>
      <c r="AT59" s="161">
        <f t="shared" si="464"/>
        <v>0</v>
      </c>
      <c r="AU59" s="161">
        <f t="shared" si="465"/>
        <v>0</v>
      </c>
      <c r="AV59" s="161">
        <f t="shared" si="466"/>
        <v>0</v>
      </c>
      <c r="AW59" s="161">
        <f t="shared" si="467"/>
        <v>0</v>
      </c>
      <c r="AX59" s="161">
        <f t="shared" si="468"/>
        <v>0</v>
      </c>
      <c r="AY59" s="161">
        <f t="shared" si="469"/>
        <v>0</v>
      </c>
      <c r="AZ59" s="161">
        <f t="shared" si="470"/>
        <v>0</v>
      </c>
      <c r="BA59" s="161">
        <f t="shared" si="471"/>
        <v>0</v>
      </c>
      <c r="BB59" s="161">
        <f t="shared" si="472"/>
        <v>0</v>
      </c>
      <c r="BC59" s="161">
        <f t="shared" si="473"/>
        <v>0</v>
      </c>
    </row>
    <row r="60" spans="1:55" s="65" customFormat="1" ht="10.5" x14ac:dyDescent="0.2">
      <c r="D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J60" s="169"/>
      <c r="AK60" s="169"/>
      <c r="AL60" s="169"/>
      <c r="AM60" s="169"/>
    </row>
  </sheetData>
  <autoFilter ref="A17:BC59"/>
  <mergeCells count="29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W6:AK6"/>
    <mergeCell ref="AX2:BC2"/>
    <mergeCell ref="A3:BC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60"/>
  <sheetViews>
    <sheetView view="pageBreakPreview" zoomScale="110" zoomScaleNormal="100" zoomScaleSheetLayoutView="110" workbookViewId="0">
      <selection activeCell="AZ42" sqref="AZ42"/>
    </sheetView>
  </sheetViews>
  <sheetFormatPr defaultRowHeight="15.75" outlineLevelRow="3" outlineLevelCol="1" x14ac:dyDescent="0.25"/>
  <cols>
    <col min="1" max="1" width="5.7109375" style="6" customWidth="1"/>
    <col min="2" max="2" width="23.28515625" style="6" customWidth="1"/>
    <col min="3" max="4" width="8.5703125" style="6" customWidth="1"/>
    <col min="5" max="5" width="5.42578125" style="6" customWidth="1"/>
    <col min="6" max="6" width="4.7109375" style="6" bestFit="1" customWidth="1"/>
    <col min="7" max="7" width="6" style="6" customWidth="1"/>
    <col min="8" max="9" width="4.7109375" style="6" bestFit="1" customWidth="1"/>
    <col min="10" max="14" width="4.7109375" style="6" customWidth="1" outlineLevel="1"/>
    <col min="15" max="15" width="5.7109375" style="6" customWidth="1" outlineLevel="1"/>
    <col min="16" max="16" width="4.7109375" style="6" customWidth="1" outlineLevel="1"/>
    <col min="17" max="17" width="5.28515625" style="6" customWidth="1" outlineLevel="1"/>
    <col min="18" max="19" width="4.7109375" style="6" customWidth="1" outlineLevel="1"/>
    <col min="20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5" width="5.85546875" style="6" customWidth="1" outlineLevel="1"/>
    <col min="26" max="26" width="4.7109375" style="6" customWidth="1" outlineLevel="1"/>
    <col min="27" max="27" width="6" style="6" customWidth="1" outlineLevel="1"/>
    <col min="28" max="29" width="4.7109375" style="6" customWidth="1" outlineLevel="1"/>
    <col min="30" max="30" width="6" style="6" customWidth="1"/>
    <col min="31" max="31" width="4.7109375" style="6" bestFit="1" customWidth="1"/>
    <col min="32" max="32" width="5.85546875" style="6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4" width="4.7109375" style="6" customWidth="1" outlineLevel="1"/>
    <col min="45" max="45" width="5" style="6" customWidth="1" outlineLevel="1"/>
    <col min="46" max="46" width="4.7109375" style="6" customWidth="1" outlineLevel="1"/>
    <col min="47" max="47" width="5.28515625" style="6" customWidth="1" outlineLevel="1"/>
    <col min="48" max="49" width="4.7109375" style="6" customWidth="1" outlineLevel="1"/>
    <col min="50" max="50" width="5.5703125" style="6" customWidth="1" outlineLevel="1"/>
    <col min="51" max="51" width="4.7109375" style="6" customWidth="1" outlineLevel="1"/>
    <col min="52" max="52" width="5.42578125" style="6" customWidth="1" outlineLevel="1"/>
    <col min="53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262</v>
      </c>
    </row>
    <row r="2" spans="1:60" s="57" customFormat="1" ht="21" customHeight="1" x14ac:dyDescent="0.2">
      <c r="BD2" s="569" t="s">
        <v>1</v>
      </c>
      <c r="BE2" s="569"/>
      <c r="BF2" s="569"/>
      <c r="BG2" s="569"/>
      <c r="BH2" s="569"/>
    </row>
    <row r="3" spans="1:60" s="57" customFormat="1" ht="9.75" customHeight="1" x14ac:dyDescent="0.2">
      <c r="A3" s="570" t="s">
        <v>263</v>
      </c>
      <c r="B3" s="570"/>
      <c r="C3" s="570"/>
      <c r="D3" s="570"/>
      <c r="E3" s="570"/>
      <c r="F3" s="570"/>
      <c r="G3" s="570"/>
      <c r="H3" s="570"/>
      <c r="I3" s="570"/>
      <c r="J3" s="570"/>
      <c r="K3" s="570"/>
      <c r="L3" s="570"/>
      <c r="M3" s="570"/>
      <c r="N3" s="570"/>
      <c r="O3" s="570"/>
      <c r="P3" s="570"/>
      <c r="Q3" s="570"/>
      <c r="R3" s="570"/>
      <c r="S3" s="570"/>
      <c r="T3" s="570"/>
      <c r="U3" s="570"/>
      <c r="V3" s="570"/>
      <c r="W3" s="570"/>
      <c r="X3" s="570"/>
      <c r="Y3" s="570"/>
      <c r="Z3" s="570"/>
      <c r="AA3" s="570"/>
      <c r="AB3" s="570"/>
      <c r="AC3" s="570"/>
      <c r="AD3" s="570"/>
      <c r="AE3" s="570"/>
      <c r="AF3" s="570"/>
      <c r="AG3" s="570"/>
      <c r="AH3" s="570"/>
      <c r="AI3" s="570"/>
      <c r="AJ3" s="570"/>
      <c r="AK3" s="570"/>
      <c r="AL3" s="570"/>
      <c r="AM3" s="570"/>
      <c r="AN3" s="570"/>
      <c r="AO3" s="570"/>
      <c r="AP3" s="570"/>
      <c r="AQ3" s="570"/>
      <c r="AR3" s="570"/>
      <c r="AS3" s="570"/>
      <c r="AT3" s="570"/>
      <c r="AU3" s="570"/>
      <c r="AV3" s="570"/>
      <c r="AW3" s="570"/>
      <c r="AX3" s="570"/>
      <c r="AY3" s="570"/>
      <c r="AZ3" s="570"/>
      <c r="BA3" s="570"/>
      <c r="BB3" s="570"/>
      <c r="BC3" s="570"/>
      <c r="BD3" s="570"/>
      <c r="BE3" s="570"/>
      <c r="BF3" s="570"/>
      <c r="BG3" s="570"/>
      <c r="BH3" s="570"/>
    </row>
    <row r="4" spans="1:60" s="57" customFormat="1" ht="10.5" x14ac:dyDescent="0.2">
      <c r="U4" s="58" t="s">
        <v>3</v>
      </c>
      <c r="V4" s="571" t="str">
        <f>'10'!$G$4</f>
        <v>3</v>
      </c>
      <c r="W4" s="571"/>
      <c r="X4" s="586" t="s">
        <v>136</v>
      </c>
      <c r="Y4" s="586"/>
      <c r="Z4" s="571" t="str">
        <f>'10'!$J$4</f>
        <v>2019</v>
      </c>
      <c r="AA4" s="571"/>
      <c r="AB4" s="57" t="s">
        <v>5</v>
      </c>
    </row>
    <row r="5" spans="1:60" ht="9" customHeight="1" x14ac:dyDescent="0.25"/>
    <row r="6" spans="1:60" s="57" customFormat="1" ht="10.5" x14ac:dyDescent="0.2">
      <c r="U6" s="77" t="s">
        <v>264</v>
      </c>
      <c r="V6" s="572" t="str">
        <f>'10'!$G$6</f>
        <v xml:space="preserve"> АО «Вологодская областная энергетическая компания» </v>
      </c>
      <c r="W6" s="572"/>
      <c r="X6" s="572"/>
      <c r="Y6" s="572"/>
      <c r="Z6" s="572"/>
      <c r="AA6" s="572"/>
      <c r="AB6" s="572"/>
      <c r="AC6" s="572"/>
      <c r="AD6" s="572"/>
      <c r="AE6" s="572"/>
      <c r="AF6" s="572"/>
      <c r="AG6" s="572"/>
      <c r="AH6" s="572"/>
      <c r="AI6" s="572"/>
      <c r="AJ6" s="572"/>
      <c r="AK6" s="572"/>
      <c r="AL6" s="572"/>
      <c r="AM6" s="572"/>
    </row>
    <row r="7" spans="1:60" s="62" customFormat="1" ht="10.5" customHeight="1" x14ac:dyDescent="0.15">
      <c r="V7" s="575" t="s">
        <v>8</v>
      </c>
      <c r="W7" s="575"/>
      <c r="X7" s="575"/>
      <c r="Y7" s="575"/>
      <c r="Z7" s="575"/>
      <c r="AA7" s="575"/>
      <c r="AB7" s="575"/>
      <c r="AC7" s="575"/>
      <c r="AD7" s="575"/>
      <c r="AE7" s="575"/>
      <c r="AF7" s="575"/>
      <c r="AG7" s="575"/>
      <c r="AH7" s="575"/>
      <c r="AI7" s="575"/>
      <c r="AJ7" s="575"/>
      <c r="AK7" s="575"/>
      <c r="AL7" s="575"/>
      <c r="AM7" s="575"/>
    </row>
    <row r="8" spans="1:60" ht="9" customHeight="1" x14ac:dyDescent="0.25"/>
    <row r="9" spans="1:60" s="57" customFormat="1" ht="10.5" x14ac:dyDescent="0.2">
      <c r="Y9" s="58" t="s">
        <v>9</v>
      </c>
      <c r="Z9" s="568">
        <f>'10'!$J$9</f>
        <v>2020</v>
      </c>
      <c r="AA9" s="568"/>
      <c r="AB9" s="57" t="s">
        <v>10</v>
      </c>
    </row>
    <row r="10" spans="1:60" ht="9" customHeight="1" x14ac:dyDescent="0.25"/>
    <row r="11" spans="1:60" s="57" customFormat="1" ht="40.5" customHeight="1" x14ac:dyDescent="0.2">
      <c r="X11" s="78" t="s">
        <v>11</v>
      </c>
      <c r="Y11" s="59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95"/>
      <c r="AA11" s="595"/>
      <c r="AB11" s="595"/>
      <c r="AC11" s="595"/>
      <c r="AD11" s="595"/>
      <c r="AE11" s="595"/>
      <c r="AF11" s="595"/>
      <c r="AG11" s="595"/>
      <c r="AH11" s="595"/>
      <c r="AI11" s="595"/>
      <c r="AJ11" s="595"/>
      <c r="AK11" s="595"/>
      <c r="AL11" s="595"/>
      <c r="AM11" s="595"/>
      <c r="AN11" s="595"/>
      <c r="AO11" s="595"/>
      <c r="AP11" s="595"/>
      <c r="AQ11" s="595"/>
      <c r="AR11" s="595"/>
      <c r="AS11" s="595"/>
      <c r="AT11" s="595"/>
      <c r="AU11" s="595"/>
      <c r="AV11" s="595"/>
      <c r="AW11" s="595"/>
      <c r="AX11" s="595"/>
      <c r="AY11" s="595"/>
      <c r="AZ11" s="595"/>
      <c r="BA11" s="595"/>
    </row>
    <row r="12" spans="1:60" s="62" customFormat="1" ht="8.25" x14ac:dyDescent="0.15">
      <c r="Y12" s="575" t="s">
        <v>13</v>
      </c>
      <c r="Z12" s="575"/>
      <c r="AA12" s="575"/>
      <c r="AB12" s="575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6" t="s">
        <v>14</v>
      </c>
      <c r="B14" s="576" t="s">
        <v>15</v>
      </c>
      <c r="C14" s="576" t="s">
        <v>16</v>
      </c>
      <c r="D14" s="576" t="s">
        <v>265</v>
      </c>
      <c r="E14" s="578" t="s">
        <v>965</v>
      </c>
      <c r="F14" s="579"/>
      <c r="G14" s="579"/>
      <c r="H14" s="579"/>
      <c r="I14" s="579"/>
      <c r="J14" s="579"/>
      <c r="K14" s="579"/>
      <c r="L14" s="579"/>
      <c r="M14" s="579"/>
      <c r="N14" s="579"/>
      <c r="O14" s="579"/>
      <c r="P14" s="579"/>
      <c r="Q14" s="579"/>
      <c r="R14" s="579"/>
      <c r="S14" s="579"/>
      <c r="T14" s="579"/>
      <c r="U14" s="579"/>
      <c r="V14" s="579"/>
      <c r="W14" s="579"/>
      <c r="X14" s="579"/>
      <c r="Y14" s="579"/>
      <c r="Z14" s="579"/>
      <c r="AA14" s="579"/>
      <c r="AB14" s="579"/>
      <c r="AC14" s="579"/>
      <c r="AD14" s="579"/>
      <c r="AE14" s="579"/>
      <c r="AF14" s="579"/>
      <c r="AG14" s="579"/>
      <c r="AH14" s="579"/>
      <c r="AI14" s="579"/>
      <c r="AJ14" s="579"/>
      <c r="AK14" s="579"/>
      <c r="AL14" s="579"/>
      <c r="AM14" s="579"/>
      <c r="AN14" s="579"/>
      <c r="AO14" s="579"/>
      <c r="AP14" s="579"/>
      <c r="AQ14" s="579"/>
      <c r="AR14" s="579"/>
      <c r="AS14" s="579"/>
      <c r="AT14" s="579"/>
      <c r="AU14" s="579"/>
      <c r="AV14" s="579"/>
      <c r="AW14" s="579"/>
      <c r="AX14" s="579"/>
      <c r="AY14" s="579"/>
      <c r="AZ14" s="579"/>
      <c r="BA14" s="579"/>
      <c r="BB14" s="580"/>
      <c r="BC14" s="596" t="s">
        <v>254</v>
      </c>
      <c r="BD14" s="597"/>
      <c r="BE14" s="597"/>
      <c r="BF14" s="597"/>
      <c r="BG14" s="598"/>
      <c r="BH14" s="576" t="s">
        <v>20</v>
      </c>
    </row>
    <row r="15" spans="1:60" s="62" customFormat="1" ht="15" customHeight="1" x14ac:dyDescent="0.15">
      <c r="A15" s="577"/>
      <c r="B15" s="577"/>
      <c r="C15" s="577"/>
      <c r="D15" s="577"/>
      <c r="E15" s="602" t="s">
        <v>28</v>
      </c>
      <c r="F15" s="603"/>
      <c r="G15" s="603"/>
      <c r="H15" s="603"/>
      <c r="I15" s="603"/>
      <c r="J15" s="603"/>
      <c r="K15" s="603"/>
      <c r="L15" s="603"/>
      <c r="M15" s="603"/>
      <c r="N15" s="603"/>
      <c r="O15" s="603"/>
      <c r="P15" s="603"/>
      <c r="Q15" s="603"/>
      <c r="R15" s="603"/>
      <c r="S15" s="603"/>
      <c r="T15" s="603"/>
      <c r="U15" s="603"/>
      <c r="V15" s="603"/>
      <c r="W15" s="603"/>
      <c r="X15" s="603"/>
      <c r="Y15" s="603"/>
      <c r="Z15" s="603"/>
      <c r="AA15" s="603"/>
      <c r="AB15" s="603"/>
      <c r="AC15" s="604"/>
      <c r="AD15" s="581" t="s">
        <v>29</v>
      </c>
      <c r="AE15" s="582"/>
      <c r="AF15" s="582"/>
      <c r="AG15" s="582"/>
      <c r="AH15" s="582"/>
      <c r="AI15" s="582"/>
      <c r="AJ15" s="582"/>
      <c r="AK15" s="582"/>
      <c r="AL15" s="582"/>
      <c r="AM15" s="582"/>
      <c r="AN15" s="582"/>
      <c r="AO15" s="582"/>
      <c r="AP15" s="582"/>
      <c r="AQ15" s="582"/>
      <c r="AR15" s="582"/>
      <c r="AS15" s="582"/>
      <c r="AT15" s="582"/>
      <c r="AU15" s="582"/>
      <c r="AV15" s="582"/>
      <c r="AW15" s="582"/>
      <c r="AX15" s="582"/>
      <c r="AY15" s="582"/>
      <c r="AZ15" s="582"/>
      <c r="BA15" s="582"/>
      <c r="BB15" s="583"/>
      <c r="BC15" s="599"/>
      <c r="BD15" s="600"/>
      <c r="BE15" s="600"/>
      <c r="BF15" s="600"/>
      <c r="BG15" s="601"/>
      <c r="BH15" s="577"/>
    </row>
    <row r="16" spans="1:60" s="62" customFormat="1" ht="15" customHeight="1" x14ac:dyDescent="0.15">
      <c r="A16" s="577"/>
      <c r="B16" s="577"/>
      <c r="C16" s="577"/>
      <c r="D16" s="577"/>
      <c r="E16" s="602" t="s">
        <v>21</v>
      </c>
      <c r="F16" s="603"/>
      <c r="G16" s="603"/>
      <c r="H16" s="603"/>
      <c r="I16" s="604"/>
      <c r="J16" s="602" t="s">
        <v>22</v>
      </c>
      <c r="K16" s="603"/>
      <c r="L16" s="603"/>
      <c r="M16" s="603"/>
      <c r="N16" s="604"/>
      <c r="O16" s="602" t="s">
        <v>23</v>
      </c>
      <c r="P16" s="603"/>
      <c r="Q16" s="603"/>
      <c r="R16" s="603"/>
      <c r="S16" s="604"/>
      <c r="T16" s="602" t="s">
        <v>24</v>
      </c>
      <c r="U16" s="603"/>
      <c r="V16" s="603"/>
      <c r="W16" s="603"/>
      <c r="X16" s="604"/>
      <c r="Y16" s="602" t="s">
        <v>25</v>
      </c>
      <c r="Z16" s="603"/>
      <c r="AA16" s="603"/>
      <c r="AB16" s="603"/>
      <c r="AC16" s="604"/>
      <c r="AD16" s="581" t="s">
        <v>21</v>
      </c>
      <c r="AE16" s="582"/>
      <c r="AF16" s="582"/>
      <c r="AG16" s="582"/>
      <c r="AH16" s="583"/>
      <c r="AI16" s="581" t="s">
        <v>22</v>
      </c>
      <c r="AJ16" s="582"/>
      <c r="AK16" s="582"/>
      <c r="AL16" s="582"/>
      <c r="AM16" s="583"/>
      <c r="AN16" s="581" t="s">
        <v>23</v>
      </c>
      <c r="AO16" s="582"/>
      <c r="AP16" s="582"/>
      <c r="AQ16" s="582"/>
      <c r="AR16" s="583"/>
      <c r="AS16" s="581" t="s">
        <v>24</v>
      </c>
      <c r="AT16" s="582"/>
      <c r="AU16" s="582"/>
      <c r="AV16" s="582"/>
      <c r="AW16" s="583"/>
      <c r="AX16" s="581" t="s">
        <v>25</v>
      </c>
      <c r="AY16" s="582"/>
      <c r="AZ16" s="582"/>
      <c r="BA16" s="582"/>
      <c r="BB16" s="583"/>
      <c r="BC16" s="587"/>
      <c r="BD16" s="588"/>
      <c r="BE16" s="588"/>
      <c r="BF16" s="588"/>
      <c r="BG16" s="589"/>
      <c r="BH16" s="577"/>
    </row>
    <row r="17" spans="1:60" s="62" customFormat="1" ht="33" customHeight="1" x14ac:dyDescent="0.15">
      <c r="A17" s="577"/>
      <c r="B17" s="577"/>
      <c r="C17" s="577"/>
      <c r="D17" s="577"/>
      <c r="E17" s="349" t="s">
        <v>150</v>
      </c>
      <c r="F17" s="349" t="s">
        <v>151</v>
      </c>
      <c r="G17" s="349" t="s">
        <v>152</v>
      </c>
      <c r="H17" s="349" t="s">
        <v>153</v>
      </c>
      <c r="I17" s="349" t="s">
        <v>154</v>
      </c>
      <c r="J17" s="349" t="s">
        <v>150</v>
      </c>
      <c r="K17" s="349" t="s">
        <v>151</v>
      </c>
      <c r="L17" s="349" t="s">
        <v>152</v>
      </c>
      <c r="M17" s="349" t="s">
        <v>153</v>
      </c>
      <c r="N17" s="349" t="s">
        <v>154</v>
      </c>
      <c r="O17" s="349" t="s">
        <v>150</v>
      </c>
      <c r="P17" s="349" t="s">
        <v>151</v>
      </c>
      <c r="Q17" s="349" t="s">
        <v>152</v>
      </c>
      <c r="R17" s="349" t="s">
        <v>153</v>
      </c>
      <c r="S17" s="349" t="s">
        <v>154</v>
      </c>
      <c r="T17" s="349" t="s">
        <v>150</v>
      </c>
      <c r="U17" s="349" t="s">
        <v>151</v>
      </c>
      <c r="V17" s="349" t="s">
        <v>152</v>
      </c>
      <c r="W17" s="349" t="s">
        <v>153</v>
      </c>
      <c r="X17" s="349" t="s">
        <v>154</v>
      </c>
      <c r="Y17" s="349" t="s">
        <v>150</v>
      </c>
      <c r="Z17" s="349" t="s">
        <v>151</v>
      </c>
      <c r="AA17" s="349" t="s">
        <v>152</v>
      </c>
      <c r="AB17" s="349" t="s">
        <v>153</v>
      </c>
      <c r="AC17" s="349" t="s">
        <v>154</v>
      </c>
      <c r="AD17" s="79" t="s">
        <v>150</v>
      </c>
      <c r="AE17" s="79" t="s">
        <v>151</v>
      </c>
      <c r="AF17" s="79" t="s">
        <v>152</v>
      </c>
      <c r="AG17" s="79" t="s">
        <v>153</v>
      </c>
      <c r="AH17" s="79" t="s">
        <v>154</v>
      </c>
      <c r="AI17" s="79" t="s">
        <v>150</v>
      </c>
      <c r="AJ17" s="79" t="s">
        <v>151</v>
      </c>
      <c r="AK17" s="79" t="s">
        <v>152</v>
      </c>
      <c r="AL17" s="79" t="s">
        <v>153</v>
      </c>
      <c r="AM17" s="79" t="s">
        <v>154</v>
      </c>
      <c r="AN17" s="79" t="s">
        <v>150</v>
      </c>
      <c r="AO17" s="79" t="s">
        <v>151</v>
      </c>
      <c r="AP17" s="79" t="s">
        <v>152</v>
      </c>
      <c r="AQ17" s="79" t="s">
        <v>153</v>
      </c>
      <c r="AR17" s="79" t="s">
        <v>154</v>
      </c>
      <c r="AS17" s="79" t="s">
        <v>150</v>
      </c>
      <c r="AT17" s="79" t="s">
        <v>151</v>
      </c>
      <c r="AU17" s="79" t="s">
        <v>152</v>
      </c>
      <c r="AV17" s="79" t="s">
        <v>153</v>
      </c>
      <c r="AW17" s="79" t="s">
        <v>154</v>
      </c>
      <c r="AX17" s="79" t="s">
        <v>150</v>
      </c>
      <c r="AY17" s="79" t="s">
        <v>151</v>
      </c>
      <c r="AZ17" s="79" t="s">
        <v>152</v>
      </c>
      <c r="BA17" s="79" t="s">
        <v>153</v>
      </c>
      <c r="BB17" s="79" t="s">
        <v>154</v>
      </c>
      <c r="BC17" s="79" t="s">
        <v>150</v>
      </c>
      <c r="BD17" s="79" t="s">
        <v>151</v>
      </c>
      <c r="BE17" s="79" t="s">
        <v>152</v>
      </c>
      <c r="BF17" s="79" t="s">
        <v>153</v>
      </c>
      <c r="BG17" s="79" t="s">
        <v>154</v>
      </c>
      <c r="BH17" s="577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155</v>
      </c>
      <c r="F18" s="350" t="s">
        <v>156</v>
      </c>
      <c r="G18" s="350" t="s">
        <v>157</v>
      </c>
      <c r="H18" s="350" t="s">
        <v>158</v>
      </c>
      <c r="I18" s="350" t="s">
        <v>159</v>
      </c>
      <c r="J18" s="350" t="s">
        <v>162</v>
      </c>
      <c r="K18" s="350" t="s">
        <v>163</v>
      </c>
      <c r="L18" s="350" t="s">
        <v>164</v>
      </c>
      <c r="M18" s="350" t="s">
        <v>165</v>
      </c>
      <c r="N18" s="350" t="s">
        <v>166</v>
      </c>
      <c r="O18" s="350" t="s">
        <v>169</v>
      </c>
      <c r="P18" s="350" t="s">
        <v>170</v>
      </c>
      <c r="Q18" s="350" t="s">
        <v>171</v>
      </c>
      <c r="R18" s="350" t="s">
        <v>172</v>
      </c>
      <c r="S18" s="350" t="s">
        <v>173</v>
      </c>
      <c r="T18" s="350" t="s">
        <v>176</v>
      </c>
      <c r="U18" s="350" t="s">
        <v>177</v>
      </c>
      <c r="V18" s="350" t="s">
        <v>178</v>
      </c>
      <c r="W18" s="350" t="s">
        <v>179</v>
      </c>
      <c r="X18" s="350" t="s">
        <v>180</v>
      </c>
      <c r="Y18" s="350" t="s">
        <v>183</v>
      </c>
      <c r="Z18" s="350" t="s">
        <v>184</v>
      </c>
      <c r="AA18" s="350" t="s">
        <v>185</v>
      </c>
      <c r="AB18" s="350" t="s">
        <v>186</v>
      </c>
      <c r="AC18" s="350" t="s">
        <v>187</v>
      </c>
      <c r="AD18" s="80" t="s">
        <v>190</v>
      </c>
      <c r="AE18" s="80" t="s">
        <v>191</v>
      </c>
      <c r="AF18" s="80" t="s">
        <v>192</v>
      </c>
      <c r="AG18" s="80" t="s">
        <v>193</v>
      </c>
      <c r="AH18" s="80" t="s">
        <v>194</v>
      </c>
      <c r="AI18" s="80" t="s">
        <v>197</v>
      </c>
      <c r="AJ18" s="80" t="s">
        <v>198</v>
      </c>
      <c r="AK18" s="80" t="s">
        <v>199</v>
      </c>
      <c r="AL18" s="80" t="s">
        <v>200</v>
      </c>
      <c r="AM18" s="80" t="s">
        <v>201</v>
      </c>
      <c r="AN18" s="80" t="s">
        <v>204</v>
      </c>
      <c r="AO18" s="80" t="s">
        <v>205</v>
      </c>
      <c r="AP18" s="80" t="s">
        <v>206</v>
      </c>
      <c r="AQ18" s="80" t="s">
        <v>207</v>
      </c>
      <c r="AR18" s="80" t="s">
        <v>208</v>
      </c>
      <c r="AS18" s="80" t="s">
        <v>211</v>
      </c>
      <c r="AT18" s="80" t="s">
        <v>212</v>
      </c>
      <c r="AU18" s="80" t="s">
        <v>213</v>
      </c>
      <c r="AV18" s="80" t="s">
        <v>214</v>
      </c>
      <c r="AW18" s="80" t="s">
        <v>215</v>
      </c>
      <c r="AX18" s="80" t="s">
        <v>218</v>
      </c>
      <c r="AY18" s="80" t="s">
        <v>219</v>
      </c>
      <c r="AZ18" s="80" t="s">
        <v>220</v>
      </c>
      <c r="BA18" s="80" t="s">
        <v>221</v>
      </c>
      <c r="BB18" s="80" t="s">
        <v>222</v>
      </c>
      <c r="BC18" s="80" t="s">
        <v>228</v>
      </c>
      <c r="BD18" s="80" t="s">
        <v>229</v>
      </c>
      <c r="BE18" s="80" t="s">
        <v>230</v>
      </c>
      <c r="BF18" s="80" t="s">
        <v>231</v>
      </c>
      <c r="BG18" s="80" t="s">
        <v>232</v>
      </c>
      <c r="BH18" s="80">
        <v>8</v>
      </c>
    </row>
    <row r="19" spans="1:60" s="170" customFormat="1" ht="21" x14ac:dyDescent="0.2">
      <c r="A19" s="145">
        <v>0</v>
      </c>
      <c r="B19" s="146" t="s">
        <v>30</v>
      </c>
      <c r="C19" s="147" t="s">
        <v>31</v>
      </c>
      <c r="D19" s="223">
        <f>F19</f>
        <v>0</v>
      </c>
      <c r="E19" s="173">
        <f>J19+O19+T19+Y19</f>
        <v>0.16</v>
      </c>
      <c r="F19" s="173">
        <f t="shared" ref="F19:I34" si="0">K19+P19+U19+Z19</f>
        <v>0</v>
      </c>
      <c r="G19" s="173">
        <f t="shared" si="0"/>
        <v>11.85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0.06</v>
      </c>
      <c r="P19" s="173">
        <f t="shared" si="1"/>
        <v>0</v>
      </c>
      <c r="Q19" s="173">
        <f t="shared" si="1"/>
        <v>1.81</v>
      </c>
      <c r="R19" s="173">
        <f t="shared" si="1"/>
        <v>0</v>
      </c>
      <c r="S19" s="173">
        <f t="shared" si="1"/>
        <v>0</v>
      </c>
      <c r="T19" s="173">
        <f t="shared" si="1"/>
        <v>0.1</v>
      </c>
      <c r="U19" s="173">
        <f t="shared" si="1"/>
        <v>0</v>
      </c>
      <c r="V19" s="173">
        <f t="shared" si="1"/>
        <v>10.039999999999999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</v>
      </c>
      <c r="AB19" s="173">
        <f t="shared" si="1"/>
        <v>0</v>
      </c>
      <c r="AC19" s="173">
        <f t="shared" si="1"/>
        <v>0</v>
      </c>
      <c r="AD19" s="147">
        <f>AI19+AN19+AS19+AX19</f>
        <v>0.16</v>
      </c>
      <c r="AE19" s="147">
        <f t="shared" ref="AE19" si="2">AJ19+AO19+AT19+AY19</f>
        <v>0</v>
      </c>
      <c r="AF19" s="147">
        <f t="shared" ref="AF19" si="3">AK19+AP19+AU19+AZ19</f>
        <v>7.8900000000000006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0.06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0.1</v>
      </c>
      <c r="AT19" s="147">
        <f t="shared" ref="AT19" si="17">AT20+AT21+AT23+AT24+AT25</f>
        <v>0</v>
      </c>
      <c r="AU19" s="147">
        <f t="shared" ref="AU19" si="18">AU20+AU21+AU23+AU24+AU25</f>
        <v>7.8900000000000006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</v>
      </c>
      <c r="BD19" s="147">
        <f t="shared" ref="BD19:BG19" si="26">AE19-F19</f>
        <v>0</v>
      </c>
      <c r="BE19" s="147">
        <f t="shared" si="26"/>
        <v>-3.9599999999999991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outlineLevel="1" x14ac:dyDescent="0.2">
      <c r="A20" s="148" t="s">
        <v>32</v>
      </c>
      <c r="B20" s="149" t="s">
        <v>33</v>
      </c>
      <c r="C20" s="150" t="s">
        <v>31</v>
      </c>
      <c r="D20" s="224">
        <f t="shared" ref="D20:D21" si="27">F20</f>
        <v>0</v>
      </c>
      <c r="E20" s="173">
        <f t="shared" ref="E20:I59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9" si="30">AI20+AN20+AS20+AX20</f>
        <v>0</v>
      </c>
      <c r="AE20" s="150">
        <f t="shared" ref="AE20:AE59" si="31">AJ20+AO20+AT20+AY20</f>
        <v>0</v>
      </c>
      <c r="AF20" s="150">
        <f t="shared" ref="AF20:AF59" si="32">AK20+AP20+AU20+AZ20</f>
        <v>0</v>
      </c>
      <c r="AG20" s="147">
        <f t="shared" ref="AG20:AG59" si="33">AL20+AQ20+AV20+BA20</f>
        <v>0</v>
      </c>
      <c r="AH20" s="150">
        <f t="shared" ref="AH20:AH59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9" si="36">AD20-E20</f>
        <v>0</v>
      </c>
      <c r="BD20" s="150">
        <f t="shared" ref="BD20:BD59" si="37">AE20-F20</f>
        <v>0</v>
      </c>
      <c r="BE20" s="150">
        <f t="shared" ref="BE20:BE59" si="38">AF20-G20</f>
        <v>0</v>
      </c>
      <c r="BF20" s="150">
        <f t="shared" ref="BF20:BF59" si="39">AG20-H20</f>
        <v>0</v>
      </c>
      <c r="BG20" s="150">
        <f t="shared" ref="BG20:BG59" si="40">AH20-I20</f>
        <v>0</v>
      </c>
      <c r="BH20" s="150"/>
    </row>
    <row r="21" spans="1:60" s="65" customFormat="1" ht="21" outlineLevel="1" x14ac:dyDescent="0.2">
      <c r="A21" s="148" t="s">
        <v>34</v>
      </c>
      <c r="B21" s="149" t="s">
        <v>35</v>
      </c>
      <c r="C21" s="150" t="s">
        <v>31</v>
      </c>
      <c r="D21" s="224">
        <f t="shared" si="27"/>
        <v>0</v>
      </c>
      <c r="E21" s="173">
        <f t="shared" si="28"/>
        <v>0.16</v>
      </c>
      <c r="F21" s="173">
        <f t="shared" si="0"/>
        <v>0</v>
      </c>
      <c r="G21" s="166">
        <f t="shared" si="0"/>
        <v>11.85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0.06</v>
      </c>
      <c r="P21" s="166">
        <f t="shared" si="42"/>
        <v>0</v>
      </c>
      <c r="Q21" s="166">
        <f t="shared" si="42"/>
        <v>1.81</v>
      </c>
      <c r="R21" s="166">
        <f t="shared" si="42"/>
        <v>0</v>
      </c>
      <c r="S21" s="166">
        <f t="shared" si="42"/>
        <v>0</v>
      </c>
      <c r="T21" s="166">
        <f t="shared" si="42"/>
        <v>0.1</v>
      </c>
      <c r="U21" s="166">
        <f t="shared" si="42"/>
        <v>0</v>
      </c>
      <c r="V21" s="166">
        <f t="shared" si="42"/>
        <v>10.039999999999999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</v>
      </c>
      <c r="AB21" s="166">
        <f t="shared" si="42"/>
        <v>0</v>
      </c>
      <c r="AC21" s="166">
        <f t="shared" si="42"/>
        <v>0</v>
      </c>
      <c r="AD21" s="150">
        <f t="shared" si="30"/>
        <v>0.16</v>
      </c>
      <c r="AE21" s="150">
        <f t="shared" si="31"/>
        <v>0</v>
      </c>
      <c r="AF21" s="150">
        <f t="shared" si="32"/>
        <v>7.8900000000000006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0.06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0.1</v>
      </c>
      <c r="AT21" s="150">
        <f t="shared" si="43"/>
        <v>0</v>
      </c>
      <c r="AU21" s="147">
        <f t="shared" si="43"/>
        <v>7.8900000000000006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</v>
      </c>
      <c r="BD21" s="150">
        <f t="shared" si="37"/>
        <v>0</v>
      </c>
      <c r="BE21" s="150">
        <f t="shared" si="38"/>
        <v>-3.9599999999999991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42" outlineLevel="1" x14ac:dyDescent="0.2">
      <c r="A22" s="148" t="s">
        <v>36</v>
      </c>
      <c r="B22" s="149" t="s">
        <v>37</v>
      </c>
      <c r="C22" s="150" t="s">
        <v>31</v>
      </c>
      <c r="D22" s="224" t="s">
        <v>38</v>
      </c>
      <c r="E22" s="173" t="s">
        <v>38</v>
      </c>
      <c r="F22" s="173" t="s">
        <v>38</v>
      </c>
      <c r="G22" s="166" t="s">
        <v>38</v>
      </c>
      <c r="H22" s="166" t="s">
        <v>38</v>
      </c>
      <c r="I22" s="166" t="s">
        <v>38</v>
      </c>
      <c r="J22" s="166" t="s">
        <v>38</v>
      </c>
      <c r="K22" s="166" t="s">
        <v>38</v>
      </c>
      <c r="L22" s="166" t="s">
        <v>38</v>
      </c>
      <c r="M22" s="166" t="s">
        <v>38</v>
      </c>
      <c r="N22" s="166" t="s">
        <v>38</v>
      </c>
      <c r="O22" s="166" t="s">
        <v>38</v>
      </c>
      <c r="P22" s="166" t="s">
        <v>38</v>
      </c>
      <c r="Q22" s="166" t="s">
        <v>38</v>
      </c>
      <c r="R22" s="166" t="s">
        <v>38</v>
      </c>
      <c r="S22" s="166" t="s">
        <v>38</v>
      </c>
      <c r="T22" s="166" t="s">
        <v>38</v>
      </c>
      <c r="U22" s="166" t="s">
        <v>38</v>
      </c>
      <c r="V22" s="166" t="s">
        <v>38</v>
      </c>
      <c r="W22" s="166" t="s">
        <v>38</v>
      </c>
      <c r="X22" s="166" t="s">
        <v>38</v>
      </c>
      <c r="Y22" s="166" t="s">
        <v>38</v>
      </c>
      <c r="Z22" s="166" t="s">
        <v>38</v>
      </c>
      <c r="AA22" s="166" t="s">
        <v>38</v>
      </c>
      <c r="AB22" s="166" t="s">
        <v>38</v>
      </c>
      <c r="AC22" s="166" t="s">
        <v>38</v>
      </c>
      <c r="AD22" s="150" t="s">
        <v>38</v>
      </c>
      <c r="AE22" s="150" t="s">
        <v>38</v>
      </c>
      <c r="AF22" s="150" t="s">
        <v>38</v>
      </c>
      <c r="AG22" s="150" t="s">
        <v>38</v>
      </c>
      <c r="AH22" s="150" t="s">
        <v>38</v>
      </c>
      <c r="AI22" s="150" t="s">
        <v>38</v>
      </c>
      <c r="AJ22" s="150" t="s">
        <v>38</v>
      </c>
      <c r="AK22" s="150" t="s">
        <v>38</v>
      </c>
      <c r="AL22" s="150" t="s">
        <v>38</v>
      </c>
      <c r="AM22" s="150" t="s">
        <v>38</v>
      </c>
      <c r="AN22" s="150" t="s">
        <v>38</v>
      </c>
      <c r="AO22" s="150" t="s">
        <v>38</v>
      </c>
      <c r="AP22" s="150" t="s">
        <v>38</v>
      </c>
      <c r="AQ22" s="150" t="s">
        <v>38</v>
      </c>
      <c r="AR22" s="150" t="s">
        <v>38</v>
      </c>
      <c r="AS22" s="150" t="s">
        <v>38</v>
      </c>
      <c r="AT22" s="150" t="s">
        <v>38</v>
      </c>
      <c r="AU22" s="150" t="s">
        <v>38</v>
      </c>
      <c r="AV22" s="150" t="s">
        <v>38</v>
      </c>
      <c r="AW22" s="150" t="s">
        <v>38</v>
      </c>
      <c r="AX22" s="150" t="s">
        <v>38</v>
      </c>
      <c r="AY22" s="150" t="s">
        <v>38</v>
      </c>
      <c r="AZ22" s="150" t="s">
        <v>38</v>
      </c>
      <c r="BA22" s="150" t="s">
        <v>38</v>
      </c>
      <c r="BB22" s="150" t="s">
        <v>38</v>
      </c>
      <c r="BC22" s="150" t="s">
        <v>38</v>
      </c>
      <c r="BD22" s="150" t="s">
        <v>38</v>
      </c>
      <c r="BE22" s="150" t="s">
        <v>38</v>
      </c>
      <c r="BF22" s="150" t="s">
        <v>38</v>
      </c>
      <c r="BG22" s="150" t="s">
        <v>38</v>
      </c>
      <c r="BH22" s="150"/>
    </row>
    <row r="23" spans="1:60" s="65" customFormat="1" ht="21" outlineLevel="1" x14ac:dyDescent="0.2">
      <c r="A23" s="151" t="s">
        <v>39</v>
      </c>
      <c r="B23" s="149" t="s">
        <v>40</v>
      </c>
      <c r="C23" s="150" t="s">
        <v>31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J47</f>
        <v>0</v>
      </c>
      <c r="K23" s="166">
        <f t="shared" ref="K23:AC23" si="46">K47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AI47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outlineLevel="1" x14ac:dyDescent="0.2">
      <c r="A24" s="151" t="s">
        <v>41</v>
      </c>
      <c r="B24" s="149" t="s">
        <v>42</v>
      </c>
      <c r="C24" s="150" t="s">
        <v>31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J55</f>
        <v>0</v>
      </c>
      <c r="K24" s="166">
        <f t="shared" ref="K24:AC24" si="49">K55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AI55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outlineLevel="1" x14ac:dyDescent="0.2">
      <c r="A25" s="152" t="s">
        <v>43</v>
      </c>
      <c r="B25" s="153" t="s">
        <v>44</v>
      </c>
      <c r="C25" s="154" t="s">
        <v>31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K56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AI56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45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21" x14ac:dyDescent="0.2">
      <c r="A27" s="156" t="s">
        <v>46</v>
      </c>
      <c r="B27" s="157" t="s">
        <v>47</v>
      </c>
      <c r="C27" s="158" t="s">
        <v>31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31.5" outlineLevel="1" x14ac:dyDescent="0.2">
      <c r="A28" s="175" t="s">
        <v>48</v>
      </c>
      <c r="B28" s="176" t="s">
        <v>49</v>
      </c>
      <c r="C28" s="161" t="s">
        <v>31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outlineLevel="2" x14ac:dyDescent="0.2">
      <c r="A29" s="159" t="s">
        <v>50</v>
      </c>
      <c r="B29" s="160" t="s">
        <v>51</v>
      </c>
      <c r="C29" s="161" t="s">
        <v>31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outlineLevel="2" x14ac:dyDescent="0.2">
      <c r="A30" s="159" t="s">
        <v>52</v>
      </c>
      <c r="B30" s="160" t="s">
        <v>53</v>
      </c>
      <c r="C30" s="161" t="s">
        <v>31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31.5" outlineLevel="2" x14ac:dyDescent="0.2">
      <c r="A31" s="159" t="s">
        <v>54</v>
      </c>
      <c r="B31" s="160" t="s">
        <v>55</v>
      </c>
      <c r="C31" s="161" t="s">
        <v>31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x14ac:dyDescent="0.2">
      <c r="A32" s="162" t="s">
        <v>56</v>
      </c>
      <c r="B32" s="163" t="s">
        <v>57</v>
      </c>
      <c r="C32" s="164" t="s">
        <v>31</v>
      </c>
      <c r="D32" s="228">
        <f t="shared" si="44"/>
        <v>0</v>
      </c>
      <c r="E32" s="168">
        <f t="shared" si="28"/>
        <v>0.16</v>
      </c>
      <c r="F32" s="168">
        <f t="shared" si="0"/>
        <v>0</v>
      </c>
      <c r="G32" s="168">
        <f t="shared" si="0"/>
        <v>11.85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0.06</v>
      </c>
      <c r="P32" s="168">
        <f t="shared" si="93"/>
        <v>0</v>
      </c>
      <c r="Q32" s="168">
        <f t="shared" si="93"/>
        <v>1.81</v>
      </c>
      <c r="R32" s="168">
        <f t="shared" si="93"/>
        <v>0</v>
      </c>
      <c r="S32" s="168">
        <f t="shared" si="93"/>
        <v>0</v>
      </c>
      <c r="T32" s="168">
        <f t="shared" si="93"/>
        <v>0.1</v>
      </c>
      <c r="U32" s="168">
        <f t="shared" si="93"/>
        <v>0</v>
      </c>
      <c r="V32" s="168">
        <f t="shared" si="93"/>
        <v>10.039999999999999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</v>
      </c>
      <c r="AB32" s="168">
        <f t="shared" si="93"/>
        <v>0</v>
      </c>
      <c r="AC32" s="168">
        <f t="shared" si="93"/>
        <v>0</v>
      </c>
      <c r="AD32" s="164">
        <f t="shared" si="30"/>
        <v>0.16</v>
      </c>
      <c r="AE32" s="164">
        <f t="shared" si="31"/>
        <v>0</v>
      </c>
      <c r="AF32" s="164">
        <f t="shared" si="32"/>
        <v>7.8900000000000006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0.06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0.1</v>
      </c>
      <c r="AT32" s="164">
        <f t="shared" ref="AT32" si="105">AT33+AT35+AT41</f>
        <v>0</v>
      </c>
      <c r="AU32" s="164">
        <f t="shared" ref="AU32" si="106">AU33+AU35+AU41</f>
        <v>7.8900000000000006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</v>
      </c>
      <c r="BD32" s="164">
        <f t="shared" si="37"/>
        <v>0</v>
      </c>
      <c r="BE32" s="164">
        <f t="shared" si="38"/>
        <v>-3.9599999999999991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outlineLevel="1" x14ac:dyDescent="0.2">
      <c r="A33" s="151" t="s">
        <v>58</v>
      </c>
      <c r="B33" s="149" t="s">
        <v>59</v>
      </c>
      <c r="C33" s="150" t="s">
        <v>31</v>
      </c>
      <c r="D33" s="224">
        <f t="shared" si="44"/>
        <v>0</v>
      </c>
      <c r="E33" s="166">
        <f t="shared" si="28"/>
        <v>0.16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0.06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0.1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0.16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0.06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0.1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outlineLevel="2" x14ac:dyDescent="0.2">
      <c r="A34" s="159" t="s">
        <v>60</v>
      </c>
      <c r="B34" s="160" t="s">
        <v>61</v>
      </c>
      <c r="C34" s="161" t="s">
        <v>62</v>
      </c>
      <c r="D34" s="227">
        <f t="shared" si="44"/>
        <v>0</v>
      </c>
      <c r="E34" s="167">
        <f t="shared" si="28"/>
        <v>0.16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0.06</v>
      </c>
      <c r="P34" s="167">
        <v>0</v>
      </c>
      <c r="Q34" s="167">
        <v>0</v>
      </c>
      <c r="R34" s="167">
        <v>0</v>
      </c>
      <c r="S34" s="167">
        <v>0</v>
      </c>
      <c r="T34" s="167">
        <v>0.1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0.16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0.06</v>
      </c>
      <c r="AO34" s="161">
        <v>0</v>
      </c>
      <c r="AP34" s="161">
        <v>0</v>
      </c>
      <c r="AQ34" s="161">
        <v>0</v>
      </c>
      <c r="AR34" s="161">
        <v>0</v>
      </c>
      <c r="AS34" s="161">
        <v>0.1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31.5" outlineLevel="1" x14ac:dyDescent="0.2">
      <c r="A35" s="151" t="s">
        <v>63</v>
      </c>
      <c r="B35" s="149" t="s">
        <v>64</v>
      </c>
      <c r="C35" s="150" t="s">
        <v>31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11.85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1.81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10.039999999999999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7.8900000000000006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7.8900000000000006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-3.9599999999999991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outlineLevel="2" x14ac:dyDescent="0.2">
      <c r="A36" s="159" t="s">
        <v>65</v>
      </c>
      <c r="B36" s="160" t="s">
        <v>66</v>
      </c>
      <c r="C36" s="161" t="s">
        <v>67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0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outlineLevel="2" x14ac:dyDescent="0.2">
      <c r="A37" s="159" t="s">
        <v>68</v>
      </c>
      <c r="B37" s="160" t="s">
        <v>69</v>
      </c>
      <c r="C37" s="161" t="s">
        <v>70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0.55000000000000004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0.55000000000000004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0.7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0.7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0.14999999999999991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outlineLevel="2" x14ac:dyDescent="0.2">
      <c r="A38" s="159" t="s">
        <v>71</v>
      </c>
      <c r="B38" s="160" t="s">
        <v>72</v>
      </c>
      <c r="C38" s="161" t="s">
        <v>73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2.4299999999999997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0.74</v>
      </c>
      <c r="R38" s="167">
        <v>0</v>
      </c>
      <c r="S38" s="167">
        <v>0</v>
      </c>
      <c r="T38" s="167">
        <v>0</v>
      </c>
      <c r="U38" s="167">
        <v>0</v>
      </c>
      <c r="V38" s="167">
        <v>1.69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0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-2.4299999999999997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outlineLevel="2" x14ac:dyDescent="0.2">
      <c r="A39" s="159" t="s">
        <v>74</v>
      </c>
      <c r="B39" s="160" t="s">
        <v>75</v>
      </c>
      <c r="C39" s="161" t="s">
        <v>76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8.8699999999999992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1.07</v>
      </c>
      <c r="R39" s="167">
        <v>0</v>
      </c>
      <c r="S39" s="167">
        <v>0</v>
      </c>
      <c r="T39" s="167">
        <v>0</v>
      </c>
      <c r="U39" s="167">
        <v>0</v>
      </c>
      <c r="V39" s="167">
        <v>7.8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7.19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7.19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-1.6799999999999988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outlineLevel="1" x14ac:dyDescent="0.2">
      <c r="A40" s="151" t="s">
        <v>77</v>
      </c>
      <c r="B40" s="149" t="s">
        <v>78</v>
      </c>
      <c r="C40" s="150" t="s">
        <v>31</v>
      </c>
      <c r="D40" s="224" t="s">
        <v>38</v>
      </c>
      <c r="E40" s="166" t="s">
        <v>38</v>
      </c>
      <c r="F40" s="166" t="s">
        <v>38</v>
      </c>
      <c r="G40" s="166" t="s">
        <v>38</v>
      </c>
      <c r="H40" s="166" t="s">
        <v>38</v>
      </c>
      <c r="I40" s="166" t="s">
        <v>38</v>
      </c>
      <c r="J40" s="166" t="s">
        <v>38</v>
      </c>
      <c r="K40" s="166" t="s">
        <v>38</v>
      </c>
      <c r="L40" s="166" t="s">
        <v>38</v>
      </c>
      <c r="M40" s="166" t="s">
        <v>38</v>
      </c>
      <c r="N40" s="166" t="s">
        <v>38</v>
      </c>
      <c r="O40" s="166" t="s">
        <v>38</v>
      </c>
      <c r="P40" s="166" t="s">
        <v>38</v>
      </c>
      <c r="Q40" s="166" t="s">
        <v>38</v>
      </c>
      <c r="R40" s="166" t="s">
        <v>38</v>
      </c>
      <c r="S40" s="166" t="s">
        <v>38</v>
      </c>
      <c r="T40" s="166" t="s">
        <v>38</v>
      </c>
      <c r="U40" s="166" t="s">
        <v>38</v>
      </c>
      <c r="V40" s="166" t="s">
        <v>38</v>
      </c>
      <c r="W40" s="166" t="s">
        <v>38</v>
      </c>
      <c r="X40" s="166" t="s">
        <v>38</v>
      </c>
      <c r="Y40" s="166" t="s">
        <v>38</v>
      </c>
      <c r="Z40" s="166" t="s">
        <v>38</v>
      </c>
      <c r="AA40" s="166" t="s">
        <v>38</v>
      </c>
      <c r="AB40" s="166" t="s">
        <v>38</v>
      </c>
      <c r="AC40" s="166" t="s">
        <v>38</v>
      </c>
      <c r="AD40" s="150" t="s">
        <v>38</v>
      </c>
      <c r="AE40" s="150" t="s">
        <v>38</v>
      </c>
      <c r="AF40" s="150" t="s">
        <v>38</v>
      </c>
      <c r="AG40" s="150" t="s">
        <v>38</v>
      </c>
      <c r="AH40" s="150" t="s">
        <v>38</v>
      </c>
      <c r="AI40" s="150" t="s">
        <v>38</v>
      </c>
      <c r="AJ40" s="150" t="s">
        <v>38</v>
      </c>
      <c r="AK40" s="150" t="s">
        <v>38</v>
      </c>
      <c r="AL40" s="150" t="s">
        <v>38</v>
      </c>
      <c r="AM40" s="150" t="s">
        <v>38</v>
      </c>
      <c r="AN40" s="150" t="s">
        <v>38</v>
      </c>
      <c r="AO40" s="150" t="s">
        <v>38</v>
      </c>
      <c r="AP40" s="150" t="s">
        <v>38</v>
      </c>
      <c r="AQ40" s="150" t="s">
        <v>38</v>
      </c>
      <c r="AR40" s="150" t="s">
        <v>38</v>
      </c>
      <c r="AS40" s="150" t="s">
        <v>38</v>
      </c>
      <c r="AT40" s="150" t="s">
        <v>38</v>
      </c>
      <c r="AU40" s="150" t="s">
        <v>38</v>
      </c>
      <c r="AV40" s="150" t="s">
        <v>38</v>
      </c>
      <c r="AW40" s="150" t="s">
        <v>38</v>
      </c>
      <c r="AX40" s="150" t="s">
        <v>38</v>
      </c>
      <c r="AY40" s="150" t="s">
        <v>38</v>
      </c>
      <c r="AZ40" s="150" t="s">
        <v>38</v>
      </c>
      <c r="BA40" s="150" t="s">
        <v>38</v>
      </c>
      <c r="BB40" s="150" t="s">
        <v>38</v>
      </c>
      <c r="BC40" s="150" t="s">
        <v>38</v>
      </c>
      <c r="BD40" s="150" t="s">
        <v>38</v>
      </c>
      <c r="BE40" s="150" t="s">
        <v>38</v>
      </c>
      <c r="BF40" s="150" t="s">
        <v>38</v>
      </c>
      <c r="BG40" s="150" t="s">
        <v>38</v>
      </c>
      <c r="BH40" s="150"/>
    </row>
    <row r="41" spans="1:60" s="65" customFormat="1" ht="42" outlineLevel="1" x14ac:dyDescent="0.2">
      <c r="A41" s="151" t="s">
        <v>79</v>
      </c>
      <c r="B41" s="149" t="s">
        <v>80</v>
      </c>
      <c r="C41" s="150" t="s">
        <v>31</v>
      </c>
      <c r="D41" s="224">
        <f t="shared" ref="D41:D45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SUM(J42:J45)</f>
        <v>0</v>
      </c>
      <c r="K41" s="166">
        <f t="shared" ref="K41:AC41" si="176">SUM(K42:K45)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</v>
      </c>
      <c r="AG41" s="150">
        <f t="shared" si="33"/>
        <v>0</v>
      </c>
      <c r="AH41" s="150">
        <f t="shared" si="34"/>
        <v>0</v>
      </c>
      <c r="AI41" s="150">
        <f t="shared" ref="AI41" si="177">SUM(AI42:AI45)</f>
        <v>0</v>
      </c>
      <c r="AJ41" s="150">
        <f t="shared" ref="AJ41" si="178">SUM(AJ42:AJ45)</f>
        <v>0</v>
      </c>
      <c r="AK41" s="150">
        <f t="shared" ref="AK41" si="179">SUM(AK42:AK45)</f>
        <v>0</v>
      </c>
      <c r="AL41" s="150">
        <f t="shared" ref="AL41" si="180">SUM(AL42:AL45)</f>
        <v>0</v>
      </c>
      <c r="AM41" s="150">
        <f t="shared" ref="AM41" si="181">SUM(AM42:AM45)</f>
        <v>0</v>
      </c>
      <c r="AN41" s="150">
        <f t="shared" ref="AN41" si="182">SUM(AN42:AN45)</f>
        <v>0</v>
      </c>
      <c r="AO41" s="150">
        <f t="shared" ref="AO41" si="183">SUM(AO42:AO45)</f>
        <v>0</v>
      </c>
      <c r="AP41" s="150">
        <f t="shared" ref="AP41" si="184">SUM(AP42:AP45)</f>
        <v>0</v>
      </c>
      <c r="AQ41" s="150">
        <f t="shared" ref="AQ41" si="185">SUM(AQ42:AQ45)</f>
        <v>0</v>
      </c>
      <c r="AR41" s="150">
        <f t="shared" ref="AR41" si="186">SUM(AR42:AR45)</f>
        <v>0</v>
      </c>
      <c r="AS41" s="150">
        <f t="shared" ref="AS41" si="187">SUM(AS42:AS45)</f>
        <v>0</v>
      </c>
      <c r="AT41" s="150">
        <f t="shared" ref="AT41" si="188">SUM(AT42:AT45)</f>
        <v>0</v>
      </c>
      <c r="AU41" s="150">
        <f t="shared" ref="AU41" si="189">SUM(AU42:AU45)</f>
        <v>0</v>
      </c>
      <c r="AV41" s="150">
        <f t="shared" ref="AV41" si="190">SUM(AV42:AV45)</f>
        <v>0</v>
      </c>
      <c r="AW41" s="150">
        <f t="shared" ref="AW41" si="191">SUM(AW42:AW45)</f>
        <v>0</v>
      </c>
      <c r="AX41" s="150">
        <f t="shared" ref="AX41" si="192">SUM(AX42:AX45)</f>
        <v>0</v>
      </c>
      <c r="AY41" s="150">
        <f t="shared" ref="AY41" si="193">SUM(AY42:AY45)</f>
        <v>0</v>
      </c>
      <c r="AZ41" s="150">
        <f t="shared" ref="AZ41" si="194">SUM(AZ42:AZ45)</f>
        <v>0</v>
      </c>
      <c r="BA41" s="150">
        <f t="shared" ref="BA41" si="195">SUM(BA42:BA45)</f>
        <v>0</v>
      </c>
      <c r="BB41" s="150">
        <f t="shared" ref="BB41" si="196">SUM(BB42:BB45)</f>
        <v>0</v>
      </c>
      <c r="BC41" s="150">
        <f t="shared" si="36"/>
        <v>0</v>
      </c>
      <c r="BD41" s="150">
        <f t="shared" si="37"/>
        <v>0</v>
      </c>
      <c r="BE41" s="150">
        <f t="shared" si="38"/>
        <v>0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21" outlineLevel="2" x14ac:dyDescent="0.2">
      <c r="A42" s="159" t="s">
        <v>81</v>
      </c>
      <c r="B42" s="160" t="s">
        <v>82</v>
      </c>
      <c r="C42" s="161" t="s">
        <v>83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42" outlineLevel="2" x14ac:dyDescent="0.2">
      <c r="A43" s="159" t="s">
        <v>84</v>
      </c>
      <c r="B43" s="160" t="s">
        <v>85</v>
      </c>
      <c r="C43" s="161" t="s">
        <v>86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10.5" outlineLevel="2" x14ac:dyDescent="0.2">
      <c r="A44" s="159"/>
      <c r="B44" s="160"/>
      <c r="C44" s="161"/>
      <c r="D44" s="22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  <c r="V44" s="167"/>
      <c r="W44" s="167"/>
      <c r="X44" s="167"/>
      <c r="Y44" s="167"/>
      <c r="Z44" s="167"/>
      <c r="AA44" s="167"/>
      <c r="AB44" s="167"/>
      <c r="AC44" s="167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161"/>
      <c r="BF44" s="161"/>
      <c r="BG44" s="161"/>
      <c r="BH44" s="161"/>
    </row>
    <row r="45" spans="1:60" s="65" customFormat="1" ht="21" outlineLevel="2" x14ac:dyDescent="0.2">
      <c r="A45" s="159" t="s">
        <v>87</v>
      </c>
      <c r="B45" s="160" t="s">
        <v>88</v>
      </c>
      <c r="C45" s="161" t="s">
        <v>89</v>
      </c>
      <c r="D45" s="227">
        <f t="shared" si="175"/>
        <v>0</v>
      </c>
      <c r="E45" s="167">
        <f t="shared" si="28"/>
        <v>0</v>
      </c>
      <c r="F45" s="167">
        <f t="shared" si="28"/>
        <v>0</v>
      </c>
      <c r="G45" s="167">
        <f t="shared" si="28"/>
        <v>0</v>
      </c>
      <c r="H45" s="167">
        <f t="shared" si="28"/>
        <v>0</v>
      </c>
      <c r="I45" s="167">
        <f t="shared" si="28"/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v>0</v>
      </c>
      <c r="AB45" s="167">
        <v>0</v>
      </c>
      <c r="AC45" s="167">
        <v>0</v>
      </c>
      <c r="AD45" s="161">
        <f t="shared" si="30"/>
        <v>0</v>
      </c>
      <c r="AE45" s="161">
        <f t="shared" si="31"/>
        <v>0</v>
      </c>
      <c r="AF45" s="161">
        <f t="shared" si="32"/>
        <v>0</v>
      </c>
      <c r="AG45" s="161">
        <f t="shared" si="33"/>
        <v>0</v>
      </c>
      <c r="AH45" s="161">
        <f t="shared" si="34"/>
        <v>0</v>
      </c>
      <c r="AI45" s="161">
        <v>0</v>
      </c>
      <c r="AJ45" s="161">
        <v>0</v>
      </c>
      <c r="AK45" s="161">
        <v>0</v>
      </c>
      <c r="AL45" s="161">
        <v>0</v>
      </c>
      <c r="AM45" s="161">
        <v>0</v>
      </c>
      <c r="AN45" s="161">
        <v>0</v>
      </c>
      <c r="AO45" s="161">
        <v>0</v>
      </c>
      <c r="AP45" s="161">
        <v>0</v>
      </c>
      <c r="AQ45" s="161">
        <v>0</v>
      </c>
      <c r="AR45" s="161">
        <v>0</v>
      </c>
      <c r="AS45" s="161">
        <v>0</v>
      </c>
      <c r="AT45" s="161">
        <v>0</v>
      </c>
      <c r="AU45" s="161">
        <v>0</v>
      </c>
      <c r="AV45" s="161"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 t="shared" si="36"/>
        <v>0</v>
      </c>
      <c r="BD45" s="161">
        <f t="shared" si="37"/>
        <v>0</v>
      </c>
      <c r="BE45" s="161">
        <f t="shared" si="38"/>
        <v>0</v>
      </c>
      <c r="BF45" s="161">
        <f t="shared" si="39"/>
        <v>0</v>
      </c>
      <c r="BG45" s="161">
        <f t="shared" si="40"/>
        <v>0</v>
      </c>
      <c r="BH45" s="161"/>
    </row>
    <row r="46" spans="1:60" s="65" customFormat="1" ht="42" x14ac:dyDescent="0.2">
      <c r="A46" s="162" t="s">
        <v>90</v>
      </c>
      <c r="B46" s="163" t="s">
        <v>37</v>
      </c>
      <c r="C46" s="164" t="s">
        <v>31</v>
      </c>
      <c r="D46" s="228" t="s">
        <v>38</v>
      </c>
      <c r="E46" s="168" t="s">
        <v>38</v>
      </c>
      <c r="F46" s="168" t="s">
        <v>38</v>
      </c>
      <c r="G46" s="168" t="s">
        <v>38</v>
      </c>
      <c r="H46" s="168" t="s">
        <v>38</v>
      </c>
      <c r="I46" s="168" t="s">
        <v>38</v>
      </c>
      <c r="J46" s="168" t="s">
        <v>38</v>
      </c>
      <c r="K46" s="168" t="s">
        <v>38</v>
      </c>
      <c r="L46" s="168" t="s">
        <v>38</v>
      </c>
      <c r="M46" s="168" t="s">
        <v>38</v>
      </c>
      <c r="N46" s="168" t="s">
        <v>38</v>
      </c>
      <c r="O46" s="168" t="s">
        <v>38</v>
      </c>
      <c r="P46" s="168" t="s">
        <v>38</v>
      </c>
      <c r="Q46" s="168" t="s">
        <v>38</v>
      </c>
      <c r="R46" s="168" t="s">
        <v>38</v>
      </c>
      <c r="S46" s="168" t="s">
        <v>38</v>
      </c>
      <c r="T46" s="168" t="s">
        <v>38</v>
      </c>
      <c r="U46" s="168" t="s">
        <v>38</v>
      </c>
      <c r="V46" s="168" t="s">
        <v>38</v>
      </c>
      <c r="W46" s="168" t="s">
        <v>38</v>
      </c>
      <c r="X46" s="168" t="s">
        <v>38</v>
      </c>
      <c r="Y46" s="168" t="s">
        <v>38</v>
      </c>
      <c r="Z46" s="168" t="s">
        <v>38</v>
      </c>
      <c r="AA46" s="168" t="s">
        <v>38</v>
      </c>
      <c r="AB46" s="168" t="s">
        <v>38</v>
      </c>
      <c r="AC46" s="168" t="s">
        <v>38</v>
      </c>
      <c r="AD46" s="164" t="s">
        <v>38</v>
      </c>
      <c r="AE46" s="164" t="s">
        <v>38</v>
      </c>
      <c r="AF46" s="164" t="s">
        <v>38</v>
      </c>
      <c r="AG46" s="164" t="s">
        <v>38</v>
      </c>
      <c r="AH46" s="164" t="s">
        <v>38</v>
      </c>
      <c r="AI46" s="164" t="s">
        <v>38</v>
      </c>
      <c r="AJ46" s="164" t="s">
        <v>38</v>
      </c>
      <c r="AK46" s="164" t="s">
        <v>38</v>
      </c>
      <c r="AL46" s="164" t="s">
        <v>38</v>
      </c>
      <c r="AM46" s="164" t="s">
        <v>38</v>
      </c>
      <c r="AN46" s="164" t="s">
        <v>38</v>
      </c>
      <c r="AO46" s="164" t="s">
        <v>38</v>
      </c>
      <c r="AP46" s="164" t="s">
        <v>38</v>
      </c>
      <c r="AQ46" s="164" t="s">
        <v>38</v>
      </c>
      <c r="AR46" s="164" t="s">
        <v>38</v>
      </c>
      <c r="AS46" s="164" t="s">
        <v>38</v>
      </c>
      <c r="AT46" s="164" t="s">
        <v>38</v>
      </c>
      <c r="AU46" s="164" t="s">
        <v>38</v>
      </c>
      <c r="AV46" s="164" t="s">
        <v>38</v>
      </c>
      <c r="AW46" s="164" t="s">
        <v>38</v>
      </c>
      <c r="AX46" s="164" t="s">
        <v>38</v>
      </c>
      <c r="AY46" s="164" t="s">
        <v>38</v>
      </c>
      <c r="AZ46" s="164" t="s">
        <v>38</v>
      </c>
      <c r="BA46" s="164" t="s">
        <v>38</v>
      </c>
      <c r="BB46" s="164" t="s">
        <v>38</v>
      </c>
      <c r="BC46" s="164" t="s">
        <v>38</v>
      </c>
      <c r="BD46" s="164" t="s">
        <v>38</v>
      </c>
      <c r="BE46" s="164" t="s">
        <v>38</v>
      </c>
      <c r="BF46" s="164" t="s">
        <v>38</v>
      </c>
      <c r="BG46" s="164" t="s">
        <v>38</v>
      </c>
      <c r="BH46" s="164"/>
    </row>
    <row r="47" spans="1:60" s="65" customFormat="1" ht="31.5" x14ac:dyDescent="0.2">
      <c r="A47" s="162" t="s">
        <v>91</v>
      </c>
      <c r="B47" s="163" t="s">
        <v>92</v>
      </c>
      <c r="C47" s="164" t="s">
        <v>31</v>
      </c>
      <c r="D47" s="228">
        <f t="shared" ref="D47:D59" si="197">F47</f>
        <v>0</v>
      </c>
      <c r="E47" s="168">
        <f>J47+O47+T47+Y47</f>
        <v>0</v>
      </c>
      <c r="F47" s="168">
        <f t="shared" si="28"/>
        <v>0</v>
      </c>
      <c r="G47" s="168">
        <f t="shared" si="28"/>
        <v>0</v>
      </c>
      <c r="H47" s="168">
        <f t="shared" si="28"/>
        <v>0</v>
      </c>
      <c r="I47" s="168">
        <f t="shared" si="28"/>
        <v>0</v>
      </c>
      <c r="J47" s="168">
        <f t="shared" ref="J47" si="198">J48+J51+J52+J53+J54+J50</f>
        <v>0</v>
      </c>
      <c r="K47" s="168">
        <f t="shared" ref="K47" si="199">K48+K51+K52+K53+K54+K50</f>
        <v>0</v>
      </c>
      <c r="L47" s="168">
        <f t="shared" ref="L47" si="200">L48+L51+L52+L53+L54+L50</f>
        <v>0</v>
      </c>
      <c r="M47" s="168">
        <f t="shared" ref="M47" si="201">M48+M51+M52+M53+M54+M50</f>
        <v>0</v>
      </c>
      <c r="N47" s="168">
        <f t="shared" ref="N47" si="202">N48+N51+N52+N53+N54+N50</f>
        <v>0</v>
      </c>
      <c r="O47" s="168">
        <f t="shared" ref="O47" si="203">O48+O51+O52+O53+O54+O50</f>
        <v>0</v>
      </c>
      <c r="P47" s="168">
        <f t="shared" ref="P47" si="204">P48+P51+P52+P53+P54+P50</f>
        <v>0</v>
      </c>
      <c r="Q47" s="168">
        <f t="shared" ref="Q47" si="205">Q48+Q51+Q52+Q53+Q54+Q50</f>
        <v>0</v>
      </c>
      <c r="R47" s="168">
        <f t="shared" ref="R47" si="206">R48+R51+R52+R53+R54+R50</f>
        <v>0</v>
      </c>
      <c r="S47" s="168">
        <f t="shared" ref="S47" si="207">S48+S51+S52+S53+S54+S50</f>
        <v>0</v>
      </c>
      <c r="T47" s="168">
        <f t="shared" ref="T47" si="208">T48+T51+T52+T53+T54+T50</f>
        <v>0</v>
      </c>
      <c r="U47" s="168">
        <f t="shared" ref="U47" si="209">U48+U51+U52+U53+U54+U50</f>
        <v>0</v>
      </c>
      <c r="V47" s="168">
        <f t="shared" ref="V47" si="210">V48+V51+V52+V53+V54+V50</f>
        <v>0</v>
      </c>
      <c r="W47" s="168">
        <f t="shared" ref="W47" si="211">W48+W51+W52+W53+W54+W50</f>
        <v>0</v>
      </c>
      <c r="X47" s="168">
        <f t="shared" ref="X47" si="212">X48+X51+X52+X53+X54+X50</f>
        <v>0</v>
      </c>
      <c r="Y47" s="168">
        <f t="shared" ref="Y47" si="213">Y48+Y51+Y52+Y53+Y54+Y50</f>
        <v>0</v>
      </c>
      <c r="Z47" s="168">
        <f t="shared" ref="Z47" si="214">Z48+Z51+Z52+Z53+Z54+Z50</f>
        <v>0</v>
      </c>
      <c r="AA47" s="168">
        <f t="shared" ref="AA47" si="215">AA48+AA51+AA52+AA53+AA54+AA50</f>
        <v>0</v>
      </c>
      <c r="AB47" s="168">
        <f t="shared" ref="AB47" si="216">AB48+AB51+AB52+AB53+AB54+AB50</f>
        <v>0</v>
      </c>
      <c r="AC47" s="168">
        <f t="shared" ref="AC47" si="217">AC48+AC51+AC52+AC53+AC54+AC50</f>
        <v>0</v>
      </c>
      <c r="AD47" s="164">
        <f t="shared" si="30"/>
        <v>0</v>
      </c>
      <c r="AE47" s="164">
        <f t="shared" si="31"/>
        <v>0</v>
      </c>
      <c r="AF47" s="164">
        <f t="shared" si="32"/>
        <v>0</v>
      </c>
      <c r="AG47" s="164">
        <f t="shared" si="33"/>
        <v>0</v>
      </c>
      <c r="AH47" s="164">
        <f t="shared" si="34"/>
        <v>0</v>
      </c>
      <c r="AI47" s="164">
        <f t="shared" ref="AI47" si="218">AI48+AI51+AI52+AI53+AI54+AI50</f>
        <v>0</v>
      </c>
      <c r="AJ47" s="164">
        <f t="shared" ref="AJ47" si="219">AJ48+AJ51+AJ52+AJ53+AJ54+AJ50</f>
        <v>0</v>
      </c>
      <c r="AK47" s="164">
        <f t="shared" ref="AK47" si="220">AK48+AK51+AK52+AK53+AK54+AK50</f>
        <v>0</v>
      </c>
      <c r="AL47" s="164">
        <f t="shared" ref="AL47" si="221">AL48+AL51+AL52+AL53+AL54+AL50</f>
        <v>0</v>
      </c>
      <c r="AM47" s="164">
        <f t="shared" ref="AM47" si="222">AM48+AM51+AM52+AM53+AM54+AM50</f>
        <v>0</v>
      </c>
      <c r="AN47" s="164">
        <f t="shared" ref="AN47" si="223">AN48+AN51+AN52+AN53+AN54+AN50</f>
        <v>0</v>
      </c>
      <c r="AO47" s="164">
        <f t="shared" ref="AO47" si="224">AO48+AO51+AO52+AO53+AO54+AO50</f>
        <v>0</v>
      </c>
      <c r="AP47" s="164">
        <f t="shared" ref="AP47" si="225">AP48+AP51+AP52+AP53+AP54+AP50</f>
        <v>0</v>
      </c>
      <c r="AQ47" s="164">
        <f t="shared" ref="AQ47" si="226">AQ48+AQ51+AQ52+AQ53+AQ54+AQ50</f>
        <v>0</v>
      </c>
      <c r="AR47" s="164">
        <f t="shared" ref="AR47" si="227">AR48+AR51+AR52+AR53+AR54+AR50</f>
        <v>0</v>
      </c>
      <c r="AS47" s="164">
        <f t="shared" ref="AS47" si="228">AS48+AS51+AS52+AS53+AS54+AS50</f>
        <v>0</v>
      </c>
      <c r="AT47" s="164">
        <f t="shared" ref="AT47" si="229">AT48+AT51+AT52+AT53+AT54+AT50</f>
        <v>0</v>
      </c>
      <c r="AU47" s="164">
        <f t="shared" ref="AU47" si="230">AU48+AU51+AU52+AU53+AU54+AU50</f>
        <v>0</v>
      </c>
      <c r="AV47" s="164">
        <f t="shared" ref="AV47" si="231">AV48+AV51+AV52+AV53+AV54+AV50</f>
        <v>0</v>
      </c>
      <c r="AW47" s="164">
        <f t="shared" ref="AW47" si="232">AW48+AW51+AW52+AW53+AW54+AW50</f>
        <v>0</v>
      </c>
      <c r="AX47" s="164">
        <f t="shared" ref="AX47" si="233">AX48+AX51+AX52+AX53+AX54+AX50</f>
        <v>0</v>
      </c>
      <c r="AY47" s="164">
        <f t="shared" ref="AY47" si="234">AY48+AY51+AY52+AY53+AY54+AY50</f>
        <v>0</v>
      </c>
      <c r="AZ47" s="164">
        <f t="shared" ref="AZ47" si="235">AZ48+AZ51+AZ52+AZ53+AZ54+AZ50</f>
        <v>0</v>
      </c>
      <c r="BA47" s="164">
        <f t="shared" ref="BA47" si="236">BA48+BA51+BA52+BA53+BA54+BA50</f>
        <v>0</v>
      </c>
      <c r="BB47" s="164">
        <f t="shared" ref="BB47" si="237">BB48+BB51+BB52+BB53+BB54+BB50</f>
        <v>0</v>
      </c>
      <c r="BC47" s="164">
        <f t="shared" si="36"/>
        <v>0</v>
      </c>
      <c r="BD47" s="164">
        <f t="shared" si="37"/>
        <v>0</v>
      </c>
      <c r="BE47" s="164">
        <f t="shared" si="38"/>
        <v>0</v>
      </c>
      <c r="BF47" s="164">
        <f t="shared" si="39"/>
        <v>0</v>
      </c>
      <c r="BG47" s="164">
        <f t="shared" si="40"/>
        <v>0</v>
      </c>
      <c r="BH47" s="164"/>
    </row>
    <row r="48" spans="1:60" s="65" customFormat="1" ht="21" outlineLevel="2" x14ac:dyDescent="0.2">
      <c r="A48" s="159" t="s">
        <v>93</v>
      </c>
      <c r="B48" s="160" t="s">
        <v>94</v>
      </c>
      <c r="C48" s="161" t="s">
        <v>95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10.5" outlineLevel="3" x14ac:dyDescent="0.2">
      <c r="A49" s="159" t="s">
        <v>96</v>
      </c>
      <c r="B49" s="160" t="s">
        <v>97</v>
      </c>
      <c r="C49" s="161" t="s">
        <v>98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outlineLevel="2" x14ac:dyDescent="0.2">
      <c r="A50" s="159" t="s">
        <v>99</v>
      </c>
      <c r="B50" s="160" t="s">
        <v>100</v>
      </c>
      <c r="C50" s="161" t="s">
        <v>101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21" outlineLevel="2" x14ac:dyDescent="0.2">
      <c r="A51" s="159" t="s">
        <v>99</v>
      </c>
      <c r="B51" s="160" t="s">
        <v>102</v>
      </c>
      <c r="C51" s="161" t="s">
        <v>101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outlineLevel="2" x14ac:dyDescent="0.2">
      <c r="A52" s="159" t="s">
        <v>103</v>
      </c>
      <c r="B52" s="160" t="s">
        <v>104</v>
      </c>
      <c r="C52" s="161" t="s">
        <v>105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outlineLevel="2" x14ac:dyDescent="0.2">
      <c r="A53" s="159" t="s">
        <v>106</v>
      </c>
      <c r="B53" s="160" t="s">
        <v>107</v>
      </c>
      <c r="C53" s="161" t="s">
        <v>108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21" outlineLevel="2" x14ac:dyDescent="0.2">
      <c r="A54" s="159" t="s">
        <v>109</v>
      </c>
      <c r="B54" s="160" t="s">
        <v>110</v>
      </c>
      <c r="C54" s="161" t="s">
        <v>111</v>
      </c>
      <c r="D54" s="227">
        <f t="shared" si="197"/>
        <v>0</v>
      </c>
      <c r="E54" s="167">
        <f t="shared" si="28"/>
        <v>0</v>
      </c>
      <c r="F54" s="167">
        <f t="shared" si="28"/>
        <v>0</v>
      </c>
      <c r="G54" s="167">
        <f t="shared" si="28"/>
        <v>0</v>
      </c>
      <c r="H54" s="167">
        <f t="shared" si="28"/>
        <v>0</v>
      </c>
      <c r="I54" s="167">
        <f t="shared" si="28"/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  <c r="AB54" s="167">
        <v>0</v>
      </c>
      <c r="AC54" s="167">
        <v>0</v>
      </c>
      <c r="AD54" s="161">
        <f t="shared" si="30"/>
        <v>0</v>
      </c>
      <c r="AE54" s="161">
        <f t="shared" si="31"/>
        <v>0</v>
      </c>
      <c r="AF54" s="161">
        <f t="shared" si="32"/>
        <v>0</v>
      </c>
      <c r="AG54" s="161">
        <f t="shared" si="33"/>
        <v>0</v>
      </c>
      <c r="AH54" s="161">
        <f t="shared" si="34"/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 t="shared" si="36"/>
        <v>0</v>
      </c>
      <c r="BD54" s="161">
        <f t="shared" si="37"/>
        <v>0</v>
      </c>
      <c r="BE54" s="161">
        <f t="shared" si="38"/>
        <v>0</v>
      </c>
      <c r="BF54" s="161">
        <f t="shared" si="39"/>
        <v>0</v>
      </c>
      <c r="BG54" s="161">
        <f t="shared" si="40"/>
        <v>0</v>
      </c>
      <c r="BH54" s="161"/>
    </row>
    <row r="55" spans="1:60" s="65" customFormat="1" ht="31.5" x14ac:dyDescent="0.2">
      <c r="A55" s="162" t="s">
        <v>112</v>
      </c>
      <c r="B55" s="163" t="s">
        <v>42</v>
      </c>
      <c r="C55" s="164" t="s">
        <v>31</v>
      </c>
      <c r="D55" s="228">
        <f t="shared" si="197"/>
        <v>0</v>
      </c>
      <c r="E55" s="168">
        <f t="shared" si="28"/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v>0</v>
      </c>
      <c r="K55" s="168">
        <v>0</v>
      </c>
      <c r="L55" s="168">
        <v>0</v>
      </c>
      <c r="M55" s="168"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v>0</v>
      </c>
      <c r="AB55" s="168">
        <v>0</v>
      </c>
      <c r="AC55" s="168"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v>0</v>
      </c>
      <c r="AJ55" s="164">
        <v>0</v>
      </c>
      <c r="AK55" s="164">
        <v>0</v>
      </c>
      <c r="AL55" s="164">
        <v>0</v>
      </c>
      <c r="AM55" s="164">
        <v>0</v>
      </c>
      <c r="AN55" s="164">
        <v>0</v>
      </c>
      <c r="AO55" s="164">
        <v>0</v>
      </c>
      <c r="AP55" s="164">
        <v>0</v>
      </c>
      <c r="AQ55" s="164">
        <v>0</v>
      </c>
      <c r="AR55" s="164">
        <v>0</v>
      </c>
      <c r="AS55" s="164">
        <v>0</v>
      </c>
      <c r="AT55" s="164">
        <v>0</v>
      </c>
      <c r="AU55" s="164">
        <v>0</v>
      </c>
      <c r="AV55" s="164"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x14ac:dyDescent="0.2">
      <c r="A56" s="162" t="s">
        <v>113</v>
      </c>
      <c r="B56" s="163" t="s">
        <v>114</v>
      </c>
      <c r="C56" s="164" t="s">
        <v>31</v>
      </c>
      <c r="D56" s="228">
        <f t="shared" si="197"/>
        <v>0</v>
      </c>
      <c r="E56" s="168">
        <f>J56+O56+T56+Y56</f>
        <v>0</v>
      </c>
      <c r="F56" s="168">
        <f t="shared" si="28"/>
        <v>0</v>
      </c>
      <c r="G56" s="168">
        <f t="shared" si="28"/>
        <v>0</v>
      </c>
      <c r="H56" s="168">
        <f t="shared" si="28"/>
        <v>0</v>
      </c>
      <c r="I56" s="168">
        <f t="shared" si="28"/>
        <v>0</v>
      </c>
      <c r="J56" s="168">
        <f>SUM(J57:J59)</f>
        <v>0</v>
      </c>
      <c r="K56" s="168">
        <f t="shared" ref="K56:AC56" si="238">SUM(K57:K59)</f>
        <v>0</v>
      </c>
      <c r="L56" s="168">
        <f t="shared" si="238"/>
        <v>0</v>
      </c>
      <c r="M56" s="168">
        <f t="shared" si="238"/>
        <v>0</v>
      </c>
      <c r="N56" s="168">
        <f t="shared" si="238"/>
        <v>0</v>
      </c>
      <c r="O56" s="168">
        <f t="shared" si="238"/>
        <v>0</v>
      </c>
      <c r="P56" s="168">
        <f t="shared" si="238"/>
        <v>0</v>
      </c>
      <c r="Q56" s="168">
        <f t="shared" si="238"/>
        <v>0</v>
      </c>
      <c r="R56" s="168">
        <f t="shared" si="238"/>
        <v>0</v>
      </c>
      <c r="S56" s="168">
        <f t="shared" si="238"/>
        <v>0</v>
      </c>
      <c r="T56" s="168">
        <f t="shared" si="238"/>
        <v>0</v>
      </c>
      <c r="U56" s="168">
        <f t="shared" si="238"/>
        <v>0</v>
      </c>
      <c r="V56" s="168">
        <f t="shared" si="238"/>
        <v>0</v>
      </c>
      <c r="W56" s="168">
        <f t="shared" si="238"/>
        <v>0</v>
      </c>
      <c r="X56" s="168">
        <f t="shared" si="238"/>
        <v>0</v>
      </c>
      <c r="Y56" s="168">
        <f t="shared" si="238"/>
        <v>0</v>
      </c>
      <c r="Z56" s="168">
        <f t="shared" si="238"/>
        <v>0</v>
      </c>
      <c r="AA56" s="168">
        <f t="shared" si="238"/>
        <v>0</v>
      </c>
      <c r="AB56" s="168">
        <f t="shared" si="238"/>
        <v>0</v>
      </c>
      <c r="AC56" s="168">
        <f t="shared" si="238"/>
        <v>0</v>
      </c>
      <c r="AD56" s="164">
        <f t="shared" si="30"/>
        <v>0</v>
      </c>
      <c r="AE56" s="164">
        <f t="shared" si="31"/>
        <v>0</v>
      </c>
      <c r="AF56" s="164">
        <f t="shared" si="32"/>
        <v>0</v>
      </c>
      <c r="AG56" s="164">
        <f t="shared" si="33"/>
        <v>0</v>
      </c>
      <c r="AH56" s="164">
        <f t="shared" si="34"/>
        <v>0</v>
      </c>
      <c r="AI56" s="164">
        <f t="shared" ref="AI56" si="239">SUM(AI57:AI59)</f>
        <v>0</v>
      </c>
      <c r="AJ56" s="164">
        <f t="shared" ref="AJ56" si="240">SUM(AJ57:AJ59)</f>
        <v>0</v>
      </c>
      <c r="AK56" s="164">
        <f t="shared" ref="AK56" si="241">SUM(AK57:AK59)</f>
        <v>0</v>
      </c>
      <c r="AL56" s="164">
        <f t="shared" ref="AL56" si="242">SUM(AL57:AL59)</f>
        <v>0</v>
      </c>
      <c r="AM56" s="164">
        <f t="shared" ref="AM56" si="243">SUM(AM57:AM59)</f>
        <v>0</v>
      </c>
      <c r="AN56" s="164">
        <f t="shared" ref="AN56" si="244">SUM(AN57:AN59)</f>
        <v>0</v>
      </c>
      <c r="AO56" s="164">
        <f t="shared" ref="AO56" si="245">SUM(AO57:AO59)</f>
        <v>0</v>
      </c>
      <c r="AP56" s="164">
        <f t="shared" ref="AP56" si="246">SUM(AP57:AP59)</f>
        <v>0</v>
      </c>
      <c r="AQ56" s="164">
        <f t="shared" ref="AQ56" si="247">SUM(AQ57:AQ59)</f>
        <v>0</v>
      </c>
      <c r="AR56" s="164">
        <f t="shared" ref="AR56" si="248">SUM(AR57:AR59)</f>
        <v>0</v>
      </c>
      <c r="AS56" s="164">
        <f t="shared" ref="AS56" si="249">SUM(AS57:AS59)</f>
        <v>0</v>
      </c>
      <c r="AT56" s="164">
        <f t="shared" ref="AT56" si="250">SUM(AT57:AT59)</f>
        <v>0</v>
      </c>
      <c r="AU56" s="164">
        <f t="shared" ref="AU56" si="251">SUM(AU57:AU59)</f>
        <v>0</v>
      </c>
      <c r="AV56" s="164">
        <f t="shared" ref="AV56" si="252">SUM(AV57:AV59)</f>
        <v>0</v>
      </c>
      <c r="AW56" s="164">
        <f t="shared" ref="AW56" si="253">SUM(AW57:AW59)</f>
        <v>0</v>
      </c>
      <c r="AX56" s="164">
        <f t="shared" ref="AX56" si="254">SUM(AX57:AX59)</f>
        <v>0</v>
      </c>
      <c r="AY56" s="164">
        <f t="shared" ref="AY56" si="255">SUM(AY57:AY59)</f>
        <v>0</v>
      </c>
      <c r="AZ56" s="164">
        <f t="shared" ref="AZ56" si="256">SUM(AZ57:AZ59)</f>
        <v>0</v>
      </c>
      <c r="BA56" s="164">
        <f t="shared" ref="BA56" si="257">SUM(BA57:BA59)</f>
        <v>0</v>
      </c>
      <c r="BB56" s="164">
        <f t="shared" ref="BB56" si="258">SUM(BB57:BB59)</f>
        <v>0</v>
      </c>
      <c r="BC56" s="164">
        <f t="shared" si="36"/>
        <v>0</v>
      </c>
      <c r="BD56" s="164">
        <f t="shared" si="37"/>
        <v>0</v>
      </c>
      <c r="BE56" s="164">
        <f t="shared" si="38"/>
        <v>0</v>
      </c>
      <c r="BF56" s="164">
        <f t="shared" si="39"/>
        <v>0</v>
      </c>
      <c r="BG56" s="164">
        <f t="shared" si="40"/>
        <v>0</v>
      </c>
      <c r="BH56" s="164"/>
    </row>
    <row r="57" spans="1:60" s="65" customFormat="1" ht="21" outlineLevel="2" x14ac:dyDescent="0.2">
      <c r="A57" s="159" t="s">
        <v>115</v>
      </c>
      <c r="B57" s="160" t="s">
        <v>116</v>
      </c>
      <c r="C57" s="161" t="s">
        <v>117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outlineLevel="2" x14ac:dyDescent="0.2">
      <c r="A58" s="159" t="s">
        <v>118</v>
      </c>
      <c r="B58" s="160" t="s">
        <v>119</v>
      </c>
      <c r="C58" s="161" t="s">
        <v>120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outlineLevel="2" x14ac:dyDescent="0.2">
      <c r="A59" s="159" t="s">
        <v>121</v>
      </c>
      <c r="B59" s="160" t="s">
        <v>122</v>
      </c>
      <c r="C59" s="161" t="s">
        <v>123</v>
      </c>
      <c r="D59" s="227">
        <f t="shared" si="197"/>
        <v>0</v>
      </c>
      <c r="E59" s="167">
        <f t="shared" si="28"/>
        <v>0</v>
      </c>
      <c r="F59" s="167">
        <f t="shared" si="28"/>
        <v>0</v>
      </c>
      <c r="G59" s="167">
        <f t="shared" si="28"/>
        <v>0</v>
      </c>
      <c r="H59" s="167">
        <f t="shared" si="28"/>
        <v>0</v>
      </c>
      <c r="I59" s="167">
        <f t="shared" si="28"/>
        <v>0</v>
      </c>
      <c r="J59" s="167">
        <v>0</v>
      </c>
      <c r="K59" s="167">
        <v>0</v>
      </c>
      <c r="L59" s="167">
        <v>0</v>
      </c>
      <c r="M59" s="167"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v>0</v>
      </c>
      <c r="AB59" s="167">
        <v>0</v>
      </c>
      <c r="AC59" s="167">
        <v>0</v>
      </c>
      <c r="AD59" s="161">
        <f t="shared" si="30"/>
        <v>0</v>
      </c>
      <c r="AE59" s="161">
        <f t="shared" si="31"/>
        <v>0</v>
      </c>
      <c r="AF59" s="161">
        <f t="shared" si="32"/>
        <v>0</v>
      </c>
      <c r="AG59" s="161">
        <f t="shared" si="33"/>
        <v>0</v>
      </c>
      <c r="AH59" s="161">
        <f t="shared" si="34"/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 t="shared" si="36"/>
        <v>0</v>
      </c>
      <c r="BD59" s="161">
        <f t="shared" si="37"/>
        <v>0</v>
      </c>
      <c r="BE59" s="161">
        <f t="shared" si="38"/>
        <v>0</v>
      </c>
      <c r="BF59" s="161">
        <f t="shared" si="39"/>
        <v>0</v>
      </c>
      <c r="BG59" s="161">
        <f t="shared" si="40"/>
        <v>0</v>
      </c>
      <c r="BH59" s="161"/>
    </row>
    <row r="60" spans="1:60" s="65" customFormat="1" ht="10.5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7:BH43"/>
  <mergeCells count="29"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V6:AM6"/>
    <mergeCell ref="BD2:BH2"/>
    <mergeCell ref="A3:BH3"/>
    <mergeCell ref="V4:W4"/>
    <mergeCell ref="X4:Y4"/>
    <mergeCell ref="Z4:AA4"/>
  </mergeCells>
  <conditionalFormatting sqref="A14:XFD17">
    <cfRule type="containsText" dxfId="2" priority="1" operator="containsText" text="км">
      <formula>NOT(ISERROR(SEARCH("км",A14)))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3"/>
  <sheetViews>
    <sheetView topLeftCell="H1" zoomScaleNormal="100" zoomScaleSheetLayoutView="100" workbookViewId="0">
      <selection activeCell="M22" sqref="M22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7.28515625" style="6" bestFit="1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19" width="6.42578125" style="6" bestFit="1" customWidth="1" outlineLevel="1"/>
    <col min="20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7.28515625" style="6" bestFit="1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7.2851562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7.28515625" style="6" bestFit="1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3" width="5.7109375" style="6" customWidth="1" outlineLevel="1"/>
    <col min="54" max="54" width="6.42578125" style="6" bestFit="1" customWidth="1" outlineLevel="1"/>
    <col min="55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7.28515625" style="6" bestFit="1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250</v>
      </c>
    </row>
    <row r="2" spans="1:82" s="8" customFormat="1" ht="24" customHeight="1" x14ac:dyDescent="0.2">
      <c r="BX2" s="177"/>
      <c r="CA2" s="606" t="s">
        <v>1</v>
      </c>
      <c r="CB2" s="606"/>
      <c r="CC2" s="606"/>
      <c r="CD2" s="606"/>
    </row>
    <row r="3" spans="1:82" s="1" customFormat="1" ht="12" x14ac:dyDescent="0.2">
      <c r="A3" s="607" t="s">
        <v>251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  <c r="W3" s="607"/>
      <c r="X3" s="607"/>
      <c r="Y3" s="607"/>
      <c r="Z3" s="607"/>
      <c r="AA3" s="607"/>
      <c r="AB3" s="607"/>
      <c r="AC3" s="607"/>
      <c r="AD3" s="607"/>
      <c r="AE3" s="607"/>
      <c r="AF3" s="607"/>
      <c r="AG3" s="607"/>
      <c r="AH3" s="607"/>
      <c r="AI3" s="607"/>
      <c r="AJ3" s="607"/>
      <c r="AK3" s="607"/>
    </row>
    <row r="4" spans="1:82" s="1" customFormat="1" ht="12" x14ac:dyDescent="0.2">
      <c r="K4" s="3" t="s">
        <v>3</v>
      </c>
      <c r="L4" s="608" t="str">
        <f>'10'!$G$4</f>
        <v>3</v>
      </c>
      <c r="M4" s="608"/>
      <c r="N4" s="609" t="s">
        <v>136</v>
      </c>
      <c r="O4" s="609"/>
      <c r="P4" s="608" t="str">
        <f>'10'!$J$4</f>
        <v>2019</v>
      </c>
      <c r="Q4" s="608"/>
      <c r="R4" s="1" t="s">
        <v>5</v>
      </c>
    </row>
    <row r="5" spans="1:82" ht="11.25" customHeight="1" x14ac:dyDescent="0.25"/>
    <row r="6" spans="1:82" s="1" customFormat="1" ht="12.75" customHeight="1" x14ac:dyDescent="0.2">
      <c r="K6" s="3" t="s">
        <v>6</v>
      </c>
      <c r="L6" s="605" t="str">
        <f>'10'!$G$6</f>
        <v xml:space="preserve"> АО «Вологодская областная энергетическая компания» </v>
      </c>
      <c r="M6" s="605"/>
      <c r="N6" s="605"/>
      <c r="O6" s="605"/>
      <c r="P6" s="605"/>
      <c r="Q6" s="605"/>
      <c r="R6" s="605"/>
      <c r="S6" s="605"/>
      <c r="T6" s="605"/>
      <c r="U6" s="605"/>
      <c r="V6" s="605"/>
      <c r="W6" s="605"/>
      <c r="X6" s="605"/>
      <c r="Y6" s="605"/>
      <c r="Z6" s="605"/>
    </row>
    <row r="7" spans="1:82" s="8" customFormat="1" ht="10.5" customHeight="1" x14ac:dyDescent="0.2">
      <c r="L7" s="610" t="s">
        <v>8</v>
      </c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Y7" s="610"/>
      <c r="Z7" s="610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9</v>
      </c>
      <c r="P9" s="611">
        <f>'10'!$J$9</f>
        <v>2020</v>
      </c>
      <c r="Q9" s="611"/>
      <c r="R9" s="1" t="s">
        <v>10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11</v>
      </c>
      <c r="O11" s="612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12"/>
      <c r="Q11" s="612"/>
      <c r="R11" s="612"/>
      <c r="S11" s="612"/>
      <c r="T11" s="612"/>
      <c r="U11" s="612"/>
      <c r="V11" s="612"/>
      <c r="W11" s="612"/>
      <c r="X11" s="612"/>
      <c r="Y11" s="612"/>
      <c r="Z11" s="612"/>
      <c r="AA11" s="612"/>
      <c r="AB11" s="612"/>
      <c r="AC11" s="612"/>
      <c r="AD11" s="612"/>
      <c r="AE11" s="612"/>
      <c r="AF11" s="612"/>
      <c r="AG11" s="612"/>
      <c r="AH11" s="612"/>
      <c r="AI11" s="612"/>
      <c r="AJ11" s="612"/>
      <c r="AK11" s="612"/>
    </row>
    <row r="12" spans="1:82" s="8" customFormat="1" ht="12.75" customHeight="1" x14ac:dyDescent="0.2">
      <c r="O12" s="610" t="s">
        <v>13</v>
      </c>
      <c r="P12" s="610"/>
      <c r="Q12" s="610"/>
      <c r="R12" s="610"/>
      <c r="S12" s="610"/>
      <c r="T12" s="610"/>
      <c r="U12" s="610"/>
      <c r="V12" s="610"/>
      <c r="W12" s="610"/>
      <c r="X12" s="610"/>
      <c r="Y12" s="610"/>
      <c r="Z12" s="610"/>
      <c r="AA12" s="610"/>
      <c r="AB12" s="610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13" t="s">
        <v>14</v>
      </c>
      <c r="B14" s="613" t="s">
        <v>15</v>
      </c>
      <c r="C14" s="613" t="s">
        <v>16</v>
      </c>
      <c r="D14" s="613" t="s">
        <v>252</v>
      </c>
      <c r="E14" s="616" t="s">
        <v>253</v>
      </c>
      <c r="F14" s="617"/>
      <c r="G14" s="617"/>
      <c r="H14" s="617"/>
      <c r="I14" s="617"/>
      <c r="J14" s="617"/>
      <c r="K14" s="617"/>
      <c r="L14" s="617"/>
      <c r="M14" s="617"/>
      <c r="N14" s="617"/>
      <c r="O14" s="617"/>
      <c r="P14" s="617"/>
      <c r="Q14" s="617"/>
      <c r="R14" s="617"/>
      <c r="S14" s="617"/>
      <c r="T14" s="617"/>
      <c r="U14" s="617"/>
      <c r="V14" s="617"/>
      <c r="W14" s="617"/>
      <c r="X14" s="617"/>
      <c r="Y14" s="617"/>
      <c r="Z14" s="617"/>
      <c r="AA14" s="617"/>
      <c r="AB14" s="617"/>
      <c r="AC14" s="617"/>
      <c r="AD14" s="617"/>
      <c r="AE14" s="617"/>
      <c r="AF14" s="617"/>
      <c r="AG14" s="617"/>
      <c r="AH14" s="617"/>
      <c r="AI14" s="617"/>
      <c r="AJ14" s="617"/>
      <c r="AK14" s="617"/>
      <c r="AL14" s="626" t="s">
        <v>964</v>
      </c>
      <c r="AM14" s="626"/>
      <c r="AN14" s="626"/>
      <c r="AO14" s="626"/>
      <c r="AP14" s="626"/>
      <c r="AQ14" s="626"/>
      <c r="AR14" s="626"/>
      <c r="AS14" s="626"/>
      <c r="AT14" s="626"/>
      <c r="AU14" s="626"/>
      <c r="AV14" s="626"/>
      <c r="AW14" s="626"/>
      <c r="AX14" s="626"/>
      <c r="AY14" s="626"/>
      <c r="AZ14" s="626"/>
      <c r="BA14" s="626"/>
      <c r="BB14" s="626"/>
      <c r="BC14" s="626"/>
      <c r="BD14" s="626"/>
      <c r="BE14" s="626"/>
      <c r="BF14" s="626"/>
      <c r="BG14" s="626"/>
      <c r="BH14" s="626"/>
      <c r="BI14" s="626"/>
      <c r="BJ14" s="626"/>
      <c r="BK14" s="626"/>
      <c r="BL14" s="626"/>
      <c r="BM14" s="626"/>
      <c r="BN14" s="626"/>
      <c r="BO14" s="626"/>
      <c r="BP14" s="626"/>
      <c r="BQ14" s="626"/>
      <c r="BR14" s="626"/>
      <c r="BS14" s="626"/>
      <c r="BT14" s="626"/>
      <c r="BU14" s="626"/>
      <c r="BV14" s="627"/>
      <c r="BW14" s="628" t="s">
        <v>254</v>
      </c>
      <c r="BX14" s="629"/>
      <c r="BY14" s="629"/>
      <c r="BZ14" s="629"/>
      <c r="CA14" s="629"/>
      <c r="CB14" s="629"/>
      <c r="CC14" s="630"/>
      <c r="CD14" s="613" t="s">
        <v>20</v>
      </c>
    </row>
    <row r="15" spans="1:82" s="8" customFormat="1" ht="15" customHeight="1" x14ac:dyDescent="0.2">
      <c r="A15" s="614"/>
      <c r="B15" s="614"/>
      <c r="C15" s="614"/>
      <c r="D15" s="615"/>
      <c r="E15" s="620" t="s">
        <v>28</v>
      </c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  <c r="AC15" s="619"/>
      <c r="AD15" s="619"/>
      <c r="AE15" s="619"/>
      <c r="AF15" s="619"/>
      <c r="AG15" s="619"/>
      <c r="AH15" s="619"/>
      <c r="AI15" s="619"/>
      <c r="AJ15" s="619"/>
      <c r="AK15" s="619"/>
      <c r="AL15" s="619"/>
      <c r="AM15" s="621"/>
      <c r="AN15" s="622" t="s">
        <v>29</v>
      </c>
      <c r="AO15" s="623"/>
      <c r="AP15" s="623"/>
      <c r="AQ15" s="623"/>
      <c r="AR15" s="623"/>
      <c r="AS15" s="623"/>
      <c r="AT15" s="623"/>
      <c r="AU15" s="623"/>
      <c r="AV15" s="623"/>
      <c r="AW15" s="623"/>
      <c r="AX15" s="623"/>
      <c r="AY15" s="623"/>
      <c r="AZ15" s="623"/>
      <c r="BA15" s="623"/>
      <c r="BB15" s="623"/>
      <c r="BC15" s="623"/>
      <c r="BD15" s="623"/>
      <c r="BE15" s="623"/>
      <c r="BF15" s="623"/>
      <c r="BG15" s="623"/>
      <c r="BH15" s="623"/>
      <c r="BI15" s="623"/>
      <c r="BJ15" s="623"/>
      <c r="BK15" s="623"/>
      <c r="BL15" s="623"/>
      <c r="BM15" s="623"/>
      <c r="BN15" s="623"/>
      <c r="BO15" s="623"/>
      <c r="BP15" s="623"/>
      <c r="BQ15" s="623"/>
      <c r="BR15" s="623"/>
      <c r="BS15" s="623"/>
      <c r="BT15" s="623"/>
      <c r="BU15" s="623"/>
      <c r="BV15" s="624"/>
      <c r="BW15" s="615"/>
      <c r="BX15" s="631"/>
      <c r="BY15" s="631"/>
      <c r="BZ15" s="631"/>
      <c r="CA15" s="631"/>
      <c r="CB15" s="631"/>
      <c r="CC15" s="632"/>
      <c r="CD15" s="614"/>
    </row>
    <row r="16" spans="1:82" s="8" customFormat="1" ht="15" customHeight="1" x14ac:dyDescent="0.2">
      <c r="A16" s="614"/>
      <c r="B16" s="614"/>
      <c r="C16" s="614"/>
      <c r="D16" s="615"/>
      <c r="E16" s="620" t="s">
        <v>21</v>
      </c>
      <c r="F16" s="619"/>
      <c r="G16" s="619"/>
      <c r="H16" s="619"/>
      <c r="I16" s="619"/>
      <c r="J16" s="619"/>
      <c r="K16" s="619"/>
      <c r="L16" s="620" t="s">
        <v>22</v>
      </c>
      <c r="M16" s="619"/>
      <c r="N16" s="619"/>
      <c r="O16" s="619"/>
      <c r="P16" s="619"/>
      <c r="Q16" s="619"/>
      <c r="R16" s="619"/>
      <c r="S16" s="620" t="s">
        <v>23</v>
      </c>
      <c r="T16" s="619"/>
      <c r="U16" s="619"/>
      <c r="V16" s="619"/>
      <c r="W16" s="619"/>
      <c r="X16" s="619"/>
      <c r="Y16" s="621"/>
      <c r="Z16" s="620" t="s">
        <v>24</v>
      </c>
      <c r="AA16" s="619"/>
      <c r="AB16" s="619"/>
      <c r="AC16" s="619"/>
      <c r="AD16" s="619"/>
      <c r="AE16" s="619"/>
      <c r="AF16" s="621"/>
      <c r="AG16" s="618" t="s">
        <v>25</v>
      </c>
      <c r="AH16" s="619"/>
      <c r="AI16" s="619"/>
      <c r="AJ16" s="619"/>
      <c r="AK16" s="619"/>
      <c r="AL16" s="619"/>
      <c r="AM16" s="621"/>
      <c r="AN16" s="622" t="s">
        <v>21</v>
      </c>
      <c r="AO16" s="623"/>
      <c r="AP16" s="623"/>
      <c r="AQ16" s="623"/>
      <c r="AR16" s="623"/>
      <c r="AS16" s="623"/>
      <c r="AT16" s="623"/>
      <c r="AU16" s="622" t="s">
        <v>22</v>
      </c>
      <c r="AV16" s="623"/>
      <c r="AW16" s="623"/>
      <c r="AX16" s="623"/>
      <c r="AY16" s="623"/>
      <c r="AZ16" s="623"/>
      <c r="BA16" s="623"/>
      <c r="BB16" s="622" t="s">
        <v>23</v>
      </c>
      <c r="BC16" s="623"/>
      <c r="BD16" s="623"/>
      <c r="BE16" s="623"/>
      <c r="BF16" s="623"/>
      <c r="BG16" s="623"/>
      <c r="BH16" s="624"/>
      <c r="BI16" s="622" t="s">
        <v>24</v>
      </c>
      <c r="BJ16" s="623"/>
      <c r="BK16" s="623"/>
      <c r="BL16" s="623"/>
      <c r="BM16" s="623"/>
      <c r="BN16" s="623"/>
      <c r="BO16" s="624"/>
      <c r="BP16" s="625" t="s">
        <v>25</v>
      </c>
      <c r="BQ16" s="623"/>
      <c r="BR16" s="623"/>
      <c r="BS16" s="623"/>
      <c r="BT16" s="623"/>
      <c r="BU16" s="623"/>
      <c r="BV16" s="624"/>
      <c r="BW16" s="633"/>
      <c r="BX16" s="634"/>
      <c r="BY16" s="634"/>
      <c r="BZ16" s="634"/>
      <c r="CA16" s="634"/>
      <c r="CB16" s="634"/>
      <c r="CC16" s="635"/>
      <c r="CD16" s="614"/>
    </row>
    <row r="17" spans="1:82" s="8" customFormat="1" ht="84.75" customHeight="1" x14ac:dyDescent="0.2">
      <c r="A17" s="614"/>
      <c r="B17" s="614"/>
      <c r="C17" s="614"/>
      <c r="D17" s="615"/>
      <c r="E17" s="276" t="s">
        <v>150</v>
      </c>
      <c r="F17" s="273" t="s">
        <v>151</v>
      </c>
      <c r="G17" s="273" t="s">
        <v>255</v>
      </c>
      <c r="H17" s="273" t="s">
        <v>256</v>
      </c>
      <c r="I17" s="273" t="s">
        <v>257</v>
      </c>
      <c r="J17" s="273" t="s">
        <v>153</v>
      </c>
      <c r="K17" s="280" t="s">
        <v>154</v>
      </c>
      <c r="L17" s="276" t="s">
        <v>150</v>
      </c>
      <c r="M17" s="273" t="s">
        <v>151</v>
      </c>
      <c r="N17" s="273" t="s">
        <v>255</v>
      </c>
      <c r="O17" s="273" t="s">
        <v>256</v>
      </c>
      <c r="P17" s="273" t="s">
        <v>257</v>
      </c>
      <c r="Q17" s="273" t="s">
        <v>153</v>
      </c>
      <c r="R17" s="280" t="s">
        <v>154</v>
      </c>
      <c r="S17" s="276" t="s">
        <v>150</v>
      </c>
      <c r="T17" s="273" t="s">
        <v>151</v>
      </c>
      <c r="U17" s="273" t="s">
        <v>255</v>
      </c>
      <c r="V17" s="273" t="s">
        <v>256</v>
      </c>
      <c r="W17" s="273" t="s">
        <v>257</v>
      </c>
      <c r="X17" s="273" t="s">
        <v>153</v>
      </c>
      <c r="Y17" s="277" t="s">
        <v>154</v>
      </c>
      <c r="Z17" s="276" t="s">
        <v>150</v>
      </c>
      <c r="AA17" s="273" t="s">
        <v>151</v>
      </c>
      <c r="AB17" s="273" t="s">
        <v>255</v>
      </c>
      <c r="AC17" s="273" t="s">
        <v>256</v>
      </c>
      <c r="AD17" s="273" t="s">
        <v>257</v>
      </c>
      <c r="AE17" s="273" t="s">
        <v>153</v>
      </c>
      <c r="AF17" s="277" t="s">
        <v>154</v>
      </c>
      <c r="AG17" s="273" t="s">
        <v>150</v>
      </c>
      <c r="AH17" s="273" t="s">
        <v>151</v>
      </c>
      <c r="AI17" s="273" t="s">
        <v>255</v>
      </c>
      <c r="AJ17" s="273" t="s">
        <v>256</v>
      </c>
      <c r="AK17" s="273" t="s">
        <v>257</v>
      </c>
      <c r="AL17" s="273" t="s">
        <v>153</v>
      </c>
      <c r="AM17" s="277" t="s">
        <v>154</v>
      </c>
      <c r="AN17" s="282" t="s">
        <v>150</v>
      </c>
      <c r="AO17" s="75" t="s">
        <v>151</v>
      </c>
      <c r="AP17" s="75" t="s">
        <v>255</v>
      </c>
      <c r="AQ17" s="75" t="s">
        <v>256</v>
      </c>
      <c r="AR17" s="75" t="s">
        <v>257</v>
      </c>
      <c r="AS17" s="75" t="s">
        <v>153</v>
      </c>
      <c r="AT17" s="283" t="s">
        <v>154</v>
      </c>
      <c r="AU17" s="282" t="s">
        <v>150</v>
      </c>
      <c r="AV17" s="75" t="s">
        <v>151</v>
      </c>
      <c r="AW17" s="75" t="s">
        <v>255</v>
      </c>
      <c r="AX17" s="75" t="s">
        <v>256</v>
      </c>
      <c r="AY17" s="75" t="s">
        <v>257</v>
      </c>
      <c r="AZ17" s="75" t="s">
        <v>153</v>
      </c>
      <c r="BA17" s="283" t="s">
        <v>154</v>
      </c>
      <c r="BB17" s="282" t="s">
        <v>150</v>
      </c>
      <c r="BC17" s="75" t="s">
        <v>151</v>
      </c>
      <c r="BD17" s="75" t="s">
        <v>255</v>
      </c>
      <c r="BE17" s="75" t="s">
        <v>256</v>
      </c>
      <c r="BF17" s="75" t="s">
        <v>257</v>
      </c>
      <c r="BG17" s="75" t="s">
        <v>153</v>
      </c>
      <c r="BH17" s="284" t="s">
        <v>154</v>
      </c>
      <c r="BI17" s="282" t="s">
        <v>150</v>
      </c>
      <c r="BJ17" s="75" t="s">
        <v>151</v>
      </c>
      <c r="BK17" s="75" t="s">
        <v>255</v>
      </c>
      <c r="BL17" s="75" t="s">
        <v>256</v>
      </c>
      <c r="BM17" s="75" t="s">
        <v>257</v>
      </c>
      <c r="BN17" s="75" t="s">
        <v>153</v>
      </c>
      <c r="BO17" s="284" t="s">
        <v>154</v>
      </c>
      <c r="BP17" s="75" t="s">
        <v>150</v>
      </c>
      <c r="BQ17" s="75" t="s">
        <v>151</v>
      </c>
      <c r="BR17" s="75" t="s">
        <v>255</v>
      </c>
      <c r="BS17" s="75" t="s">
        <v>256</v>
      </c>
      <c r="BT17" s="75" t="s">
        <v>257</v>
      </c>
      <c r="BU17" s="75" t="s">
        <v>153</v>
      </c>
      <c r="BV17" s="284" t="s">
        <v>154</v>
      </c>
      <c r="BW17" s="75" t="s">
        <v>150</v>
      </c>
      <c r="BX17" s="75" t="s">
        <v>151</v>
      </c>
      <c r="BY17" s="75" t="s">
        <v>255</v>
      </c>
      <c r="BZ17" s="75" t="s">
        <v>256</v>
      </c>
      <c r="CA17" s="75" t="s">
        <v>257</v>
      </c>
      <c r="CB17" s="75" t="s">
        <v>153</v>
      </c>
      <c r="CC17" s="75" t="s">
        <v>154</v>
      </c>
      <c r="CD17" s="614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155</v>
      </c>
      <c r="F18" s="274" t="s">
        <v>156</v>
      </c>
      <c r="G18" s="274" t="s">
        <v>157</v>
      </c>
      <c r="H18" s="274" t="s">
        <v>158</v>
      </c>
      <c r="I18" s="274" t="s">
        <v>159</v>
      </c>
      <c r="J18" s="274" t="s">
        <v>160</v>
      </c>
      <c r="K18" s="281" t="s">
        <v>161</v>
      </c>
      <c r="L18" s="278" t="s">
        <v>162</v>
      </c>
      <c r="M18" s="274" t="s">
        <v>163</v>
      </c>
      <c r="N18" s="274" t="s">
        <v>164</v>
      </c>
      <c r="O18" s="274" t="s">
        <v>165</v>
      </c>
      <c r="P18" s="274" t="s">
        <v>166</v>
      </c>
      <c r="Q18" s="274" t="s">
        <v>167</v>
      </c>
      <c r="R18" s="281" t="s">
        <v>168</v>
      </c>
      <c r="S18" s="278" t="s">
        <v>169</v>
      </c>
      <c r="T18" s="274" t="s">
        <v>170</v>
      </c>
      <c r="U18" s="274" t="s">
        <v>171</v>
      </c>
      <c r="V18" s="274" t="s">
        <v>172</v>
      </c>
      <c r="W18" s="274" t="s">
        <v>173</v>
      </c>
      <c r="X18" s="274" t="s">
        <v>174</v>
      </c>
      <c r="Y18" s="279" t="s">
        <v>175</v>
      </c>
      <c r="Z18" s="278" t="s">
        <v>176</v>
      </c>
      <c r="AA18" s="274" t="s">
        <v>177</v>
      </c>
      <c r="AB18" s="274" t="s">
        <v>178</v>
      </c>
      <c r="AC18" s="274" t="s">
        <v>179</v>
      </c>
      <c r="AD18" s="274" t="s">
        <v>180</v>
      </c>
      <c r="AE18" s="274" t="s">
        <v>181</v>
      </c>
      <c r="AF18" s="279" t="s">
        <v>182</v>
      </c>
      <c r="AG18" s="274" t="s">
        <v>183</v>
      </c>
      <c r="AH18" s="274" t="s">
        <v>184</v>
      </c>
      <c r="AI18" s="274" t="s">
        <v>185</v>
      </c>
      <c r="AJ18" s="274" t="s">
        <v>186</v>
      </c>
      <c r="AK18" s="274" t="s">
        <v>187</v>
      </c>
      <c r="AL18" s="274" t="s">
        <v>188</v>
      </c>
      <c r="AM18" s="279" t="s">
        <v>189</v>
      </c>
      <c r="AN18" s="285" t="s">
        <v>190</v>
      </c>
      <c r="AO18" s="76" t="s">
        <v>191</v>
      </c>
      <c r="AP18" s="76" t="s">
        <v>192</v>
      </c>
      <c r="AQ18" s="76" t="s">
        <v>193</v>
      </c>
      <c r="AR18" s="76" t="s">
        <v>194</v>
      </c>
      <c r="AS18" s="76" t="s">
        <v>195</v>
      </c>
      <c r="AT18" s="275" t="s">
        <v>196</v>
      </c>
      <c r="AU18" s="285" t="s">
        <v>197</v>
      </c>
      <c r="AV18" s="76" t="s">
        <v>198</v>
      </c>
      <c r="AW18" s="76" t="s">
        <v>199</v>
      </c>
      <c r="AX18" s="76" t="s">
        <v>200</v>
      </c>
      <c r="AY18" s="76" t="s">
        <v>201</v>
      </c>
      <c r="AZ18" s="76" t="s">
        <v>202</v>
      </c>
      <c r="BA18" s="275" t="s">
        <v>203</v>
      </c>
      <c r="BB18" s="285" t="s">
        <v>204</v>
      </c>
      <c r="BC18" s="76" t="s">
        <v>205</v>
      </c>
      <c r="BD18" s="76" t="s">
        <v>206</v>
      </c>
      <c r="BE18" s="76" t="s">
        <v>207</v>
      </c>
      <c r="BF18" s="76" t="s">
        <v>208</v>
      </c>
      <c r="BG18" s="76" t="s">
        <v>209</v>
      </c>
      <c r="BH18" s="286" t="s">
        <v>210</v>
      </c>
      <c r="BI18" s="285" t="s">
        <v>211</v>
      </c>
      <c r="BJ18" s="76" t="s">
        <v>212</v>
      </c>
      <c r="BK18" s="76" t="s">
        <v>213</v>
      </c>
      <c r="BL18" s="76" t="s">
        <v>214</v>
      </c>
      <c r="BM18" s="76" t="s">
        <v>215</v>
      </c>
      <c r="BN18" s="76" t="s">
        <v>216</v>
      </c>
      <c r="BO18" s="286" t="s">
        <v>217</v>
      </c>
      <c r="BP18" s="76" t="s">
        <v>218</v>
      </c>
      <c r="BQ18" s="76" t="s">
        <v>219</v>
      </c>
      <c r="BR18" s="76" t="s">
        <v>220</v>
      </c>
      <c r="BS18" s="76" t="s">
        <v>221</v>
      </c>
      <c r="BT18" s="76" t="s">
        <v>222</v>
      </c>
      <c r="BU18" s="76" t="s">
        <v>223</v>
      </c>
      <c r="BV18" s="286" t="s">
        <v>224</v>
      </c>
      <c r="BW18" s="76" t="s">
        <v>228</v>
      </c>
      <c r="BX18" s="76" t="s">
        <v>229</v>
      </c>
      <c r="BY18" s="76" t="s">
        <v>230</v>
      </c>
      <c r="BZ18" s="76" t="s">
        <v>231</v>
      </c>
      <c r="CA18" s="76" t="s">
        <v>232</v>
      </c>
      <c r="CB18" s="76" t="s">
        <v>258</v>
      </c>
      <c r="CC18" s="76" t="s">
        <v>259</v>
      </c>
      <c r="CD18" s="76">
        <v>8</v>
      </c>
    </row>
    <row r="19" spans="1:82" s="304" customFormat="1" ht="22.5" x14ac:dyDescent="0.2">
      <c r="A19" s="294">
        <v>0</v>
      </c>
      <c r="B19" s="295" t="s">
        <v>30</v>
      </c>
      <c r="C19" s="296" t="s">
        <v>31</v>
      </c>
      <c r="D19" s="297" t="s">
        <v>38</v>
      </c>
      <c r="E19" s="298">
        <f>L19+S19+Z19+AG19</f>
        <v>2.68</v>
      </c>
      <c r="F19" s="299">
        <f>M19+T19+AA19+AH19</f>
        <v>0</v>
      </c>
      <c r="G19" s="299">
        <f t="shared" ref="G19:K19" si="0">N19+U19+AB19+AI19</f>
        <v>42.195999999999998</v>
      </c>
      <c r="H19" s="299">
        <f t="shared" si="0"/>
        <v>0</v>
      </c>
      <c r="I19" s="299">
        <f>P19+W19+AD19+AK19</f>
        <v>1.1100000000000001</v>
      </c>
      <c r="J19" s="299">
        <f t="shared" si="0"/>
        <v>3.8280000000000003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10</v>
      </c>
      <c r="O19" s="299">
        <f t="shared" si="1"/>
        <v>0</v>
      </c>
      <c r="P19" s="299">
        <f t="shared" si="1"/>
        <v>0</v>
      </c>
      <c r="Q19" s="299">
        <f t="shared" si="1"/>
        <v>1.06</v>
      </c>
      <c r="R19" s="300">
        <f t="shared" si="1"/>
        <v>0</v>
      </c>
      <c r="S19" s="298">
        <f t="shared" si="1"/>
        <v>0.06</v>
      </c>
      <c r="T19" s="299">
        <f t="shared" si="1"/>
        <v>0</v>
      </c>
      <c r="U19" s="299">
        <f t="shared" si="1"/>
        <v>14.506</v>
      </c>
      <c r="V19" s="299">
        <f t="shared" si="1"/>
        <v>0</v>
      </c>
      <c r="W19" s="299">
        <f t="shared" si="1"/>
        <v>0.45</v>
      </c>
      <c r="X19" s="299">
        <f t="shared" si="1"/>
        <v>1.508</v>
      </c>
      <c r="Y19" s="301">
        <f t="shared" si="1"/>
        <v>0</v>
      </c>
      <c r="Z19" s="298">
        <f t="shared" si="1"/>
        <v>2.62</v>
      </c>
      <c r="AA19" s="299">
        <f t="shared" si="1"/>
        <v>0</v>
      </c>
      <c r="AB19" s="299">
        <f t="shared" si="1"/>
        <v>17.690000000000001</v>
      </c>
      <c r="AC19" s="299">
        <f t="shared" si="1"/>
        <v>0</v>
      </c>
      <c r="AD19" s="299">
        <f t="shared" si="1"/>
        <v>0.66</v>
      </c>
      <c r="AE19" s="299">
        <f t="shared" si="1"/>
        <v>1.26</v>
      </c>
      <c r="AF19" s="301">
        <f t="shared" si="1"/>
        <v>0</v>
      </c>
      <c r="AG19" s="299">
        <f t="shared" si="1"/>
        <v>0</v>
      </c>
      <c r="AH19" s="299">
        <f t="shared" si="1"/>
        <v>0</v>
      </c>
      <c r="AI19" s="299">
        <f t="shared" si="1"/>
        <v>0</v>
      </c>
      <c r="AJ19" s="299">
        <f t="shared" si="1"/>
        <v>0</v>
      </c>
      <c r="AK19" s="299">
        <f t="shared" si="1"/>
        <v>0</v>
      </c>
      <c r="AL19" s="299">
        <f t="shared" si="1"/>
        <v>0</v>
      </c>
      <c r="AM19" s="301">
        <f t="shared" si="1"/>
        <v>0</v>
      </c>
      <c r="AN19" s="302">
        <f>AU19+BB19+BI19+BP19</f>
        <v>2.6830000000000003</v>
      </c>
      <c r="AO19" s="296">
        <f t="shared" ref="AO19:AO59" si="2">AV19+BC19+BJ19+BQ19</f>
        <v>0</v>
      </c>
      <c r="AP19" s="296">
        <f t="shared" ref="AP19:AP59" si="3">AW19+BD19+BK19+BR19</f>
        <v>38.573</v>
      </c>
      <c r="AQ19" s="296">
        <f t="shared" ref="AQ19:AQ59" si="4">AX19+BE19+BL19+BS19</f>
        <v>0</v>
      </c>
      <c r="AR19" s="296">
        <f t="shared" ref="AR19:AR59" si="5">AY19+BF19+BM19+BT19</f>
        <v>1.595</v>
      </c>
      <c r="AS19" s="296">
        <f t="shared" ref="AS19:AS59" si="6">AZ19+BG19+BN19+BU19</f>
        <v>8.9329999999999998</v>
      </c>
      <c r="AT19" s="297">
        <f t="shared" ref="AT19:AT59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7.12</v>
      </c>
      <c r="AX19" s="296">
        <f t="shared" si="8"/>
        <v>0</v>
      </c>
      <c r="AY19" s="296">
        <f t="shared" si="8"/>
        <v>0</v>
      </c>
      <c r="AZ19" s="296">
        <f t="shared" si="8"/>
        <v>6.06</v>
      </c>
      <c r="BA19" s="297">
        <f t="shared" si="8"/>
        <v>0</v>
      </c>
      <c r="BB19" s="302">
        <f t="shared" si="8"/>
        <v>6.3E-2</v>
      </c>
      <c r="BC19" s="296">
        <f t="shared" si="8"/>
        <v>0</v>
      </c>
      <c r="BD19" s="296">
        <f t="shared" si="8"/>
        <v>15.564</v>
      </c>
      <c r="BE19" s="296">
        <f t="shared" si="8"/>
        <v>0</v>
      </c>
      <c r="BF19" s="296">
        <f t="shared" si="8"/>
        <v>0</v>
      </c>
      <c r="BG19" s="296">
        <f t="shared" si="8"/>
        <v>2.46</v>
      </c>
      <c r="BH19" s="303">
        <f t="shared" si="8"/>
        <v>0</v>
      </c>
      <c r="BI19" s="302">
        <f t="shared" si="8"/>
        <v>2.62</v>
      </c>
      <c r="BJ19" s="296">
        <f t="shared" si="8"/>
        <v>0</v>
      </c>
      <c r="BK19" s="296">
        <f t="shared" si="8"/>
        <v>15.888999999999999</v>
      </c>
      <c r="BL19" s="296">
        <f t="shared" si="8"/>
        <v>0</v>
      </c>
      <c r="BM19" s="296">
        <f t="shared" si="8"/>
        <v>1.595</v>
      </c>
      <c r="BN19" s="296">
        <f t="shared" si="8"/>
        <v>0.41299999999999998</v>
      </c>
      <c r="BO19" s="303">
        <f t="shared" si="8"/>
        <v>0</v>
      </c>
      <c r="BP19" s="296">
        <f t="shared" si="8"/>
        <v>0</v>
      </c>
      <c r="BQ19" s="296">
        <f t="shared" si="8"/>
        <v>0</v>
      </c>
      <c r="BR19" s="296">
        <f t="shared" si="8"/>
        <v>0</v>
      </c>
      <c r="BS19" s="296">
        <f t="shared" si="8"/>
        <v>0</v>
      </c>
      <c r="BT19" s="296">
        <f t="shared" si="8"/>
        <v>0</v>
      </c>
      <c r="BU19" s="296">
        <f t="shared" si="8"/>
        <v>0</v>
      </c>
      <c r="BV19" s="303">
        <f t="shared" si="8"/>
        <v>0</v>
      </c>
      <c r="BW19" s="296">
        <f>AN19-E19</f>
        <v>3.0000000000001137E-3</v>
      </c>
      <c r="BX19" s="296">
        <f t="shared" ref="BX19:CC19" si="9">AO19-F19</f>
        <v>0</v>
      </c>
      <c r="BY19" s="296">
        <f>AP19-G19</f>
        <v>-3.6229999999999976</v>
      </c>
      <c r="BZ19" s="296">
        <f t="shared" si="9"/>
        <v>0</v>
      </c>
      <c r="CA19" s="296">
        <f t="shared" si="9"/>
        <v>0.48499999999999988</v>
      </c>
      <c r="CB19" s="296">
        <f t="shared" si="9"/>
        <v>5.1049999999999995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32</v>
      </c>
      <c r="B20" s="306" t="s">
        <v>33</v>
      </c>
      <c r="C20" s="307" t="s">
        <v>31</v>
      </c>
      <c r="D20" s="308" t="s">
        <v>38</v>
      </c>
      <c r="E20" s="298">
        <f t="shared" ref="E20:E59" si="10">L20+S20+Z20+AG20</f>
        <v>0</v>
      </c>
      <c r="F20" s="299">
        <f t="shared" ref="F20:F59" si="11">M20+T20+AA20+AH20</f>
        <v>0</v>
      </c>
      <c r="G20" s="309">
        <f t="shared" ref="G20:G59" si="12">N20+U20+AB20+AI20</f>
        <v>30.196000000000002</v>
      </c>
      <c r="H20" s="309">
        <f t="shared" ref="H20:H59" si="13">O20+V20+AC20+AJ20</f>
        <v>0</v>
      </c>
      <c r="I20" s="309">
        <f t="shared" ref="I20:I59" si="14">P20+W20+AD20+AK20</f>
        <v>0</v>
      </c>
      <c r="J20" s="309">
        <f t="shared" ref="J20:J59" si="15">Q20+X20+AE20+AL20</f>
        <v>3.8280000000000003</v>
      </c>
      <c r="K20" s="310">
        <f t="shared" ref="K20:K59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9.8000000000000007</v>
      </c>
      <c r="O20" s="309">
        <f t="shared" si="17"/>
        <v>0</v>
      </c>
      <c r="P20" s="309">
        <f t="shared" si="17"/>
        <v>0</v>
      </c>
      <c r="Q20" s="309">
        <f t="shared" si="17"/>
        <v>1.06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12.696</v>
      </c>
      <c r="V20" s="309">
        <f t="shared" si="17"/>
        <v>0</v>
      </c>
      <c r="W20" s="299">
        <f t="shared" si="17"/>
        <v>0</v>
      </c>
      <c r="X20" s="299">
        <f t="shared" si="17"/>
        <v>1.508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7.7</v>
      </c>
      <c r="AC20" s="309">
        <f t="shared" si="17"/>
        <v>0</v>
      </c>
      <c r="AD20" s="299">
        <f t="shared" si="17"/>
        <v>0</v>
      </c>
      <c r="AE20" s="299">
        <f t="shared" si="17"/>
        <v>1.26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0</v>
      </c>
      <c r="AJ20" s="299">
        <f t="shared" si="17"/>
        <v>0</v>
      </c>
      <c r="AK20" s="299">
        <f t="shared" si="17"/>
        <v>0</v>
      </c>
      <c r="AL20" s="299">
        <f t="shared" si="17"/>
        <v>0</v>
      </c>
      <c r="AM20" s="301">
        <f t="shared" si="17"/>
        <v>0</v>
      </c>
      <c r="AN20" s="302">
        <f t="shared" ref="AN20:AN59" si="18">AU20+BB20+BI20+BP20</f>
        <v>0</v>
      </c>
      <c r="AO20" s="296">
        <f t="shared" si="2"/>
        <v>0</v>
      </c>
      <c r="AP20" s="307">
        <f t="shared" si="3"/>
        <v>26.792999999999999</v>
      </c>
      <c r="AQ20" s="307">
        <f t="shared" si="4"/>
        <v>0</v>
      </c>
      <c r="AR20" s="307">
        <f t="shared" si="5"/>
        <v>0</v>
      </c>
      <c r="AS20" s="307">
        <f t="shared" si="6"/>
        <v>8.9329999999999998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7.12</v>
      </c>
      <c r="AX20" s="307">
        <f t="shared" si="19"/>
        <v>0</v>
      </c>
      <c r="AY20" s="307">
        <f t="shared" si="19"/>
        <v>0</v>
      </c>
      <c r="AZ20" s="307">
        <f t="shared" si="19"/>
        <v>6.06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15.564</v>
      </c>
      <c r="BE20" s="307">
        <f t="shared" si="19"/>
        <v>0</v>
      </c>
      <c r="BF20" s="296">
        <f t="shared" si="19"/>
        <v>0</v>
      </c>
      <c r="BG20" s="296">
        <f t="shared" si="19"/>
        <v>2.46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4.109</v>
      </c>
      <c r="BL20" s="307">
        <f t="shared" si="19"/>
        <v>0</v>
      </c>
      <c r="BM20" s="296">
        <f t="shared" si="19"/>
        <v>0</v>
      </c>
      <c r="BN20" s="296">
        <f t="shared" si="19"/>
        <v>0.41299999999999998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0</v>
      </c>
      <c r="BS20" s="296">
        <f t="shared" si="19"/>
        <v>0</v>
      </c>
      <c r="BT20" s="296">
        <f t="shared" si="19"/>
        <v>0</v>
      </c>
      <c r="BU20" s="296">
        <f t="shared" si="19"/>
        <v>0</v>
      </c>
      <c r="BV20" s="303">
        <f t="shared" si="19"/>
        <v>0</v>
      </c>
      <c r="BW20" s="296">
        <f t="shared" ref="BW20:BW59" si="20">AN20-E20</f>
        <v>0</v>
      </c>
      <c r="BX20" s="296">
        <f t="shared" ref="BX20:BX59" si="21">AO20-F20</f>
        <v>0</v>
      </c>
      <c r="BY20" s="296">
        <f t="shared" ref="BY20:BY59" si="22">AP20-G20</f>
        <v>-3.4030000000000022</v>
      </c>
      <c r="BZ20" s="296">
        <f t="shared" ref="BZ20:BZ59" si="23">AQ20-H20</f>
        <v>0</v>
      </c>
      <c r="CA20" s="296">
        <f t="shared" ref="CA20:CA59" si="24">AR20-I20</f>
        <v>0</v>
      </c>
      <c r="CB20" s="296">
        <f t="shared" ref="CB20:CB59" si="25">AS20-J20</f>
        <v>5.1049999999999995</v>
      </c>
      <c r="CC20" s="296">
        <f t="shared" ref="CC20:CC59" si="26">AT20-K20</f>
        <v>0</v>
      </c>
      <c r="CD20" s="296"/>
    </row>
    <row r="21" spans="1:82" s="8" customFormat="1" ht="22.5" outlineLevel="1" x14ac:dyDescent="0.2">
      <c r="A21" s="305" t="s">
        <v>34</v>
      </c>
      <c r="B21" s="306" t="s">
        <v>35</v>
      </c>
      <c r="C21" s="307" t="s">
        <v>31</v>
      </c>
      <c r="D21" s="308" t="s">
        <v>38</v>
      </c>
      <c r="E21" s="298">
        <f t="shared" si="10"/>
        <v>2.68</v>
      </c>
      <c r="F21" s="299">
        <f t="shared" si="11"/>
        <v>0</v>
      </c>
      <c r="G21" s="309">
        <f t="shared" si="12"/>
        <v>11.3</v>
      </c>
      <c r="H21" s="309">
        <f t="shared" si="13"/>
        <v>0</v>
      </c>
      <c r="I21" s="309">
        <f t="shared" si="14"/>
        <v>0.55000000000000004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0.06</v>
      </c>
      <c r="T21" s="309">
        <f t="shared" si="27"/>
        <v>0</v>
      </c>
      <c r="U21" s="309">
        <f t="shared" si="27"/>
        <v>1.81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2.62</v>
      </c>
      <c r="AA21" s="309">
        <f t="shared" si="27"/>
        <v>0</v>
      </c>
      <c r="AB21" s="309">
        <f t="shared" si="27"/>
        <v>9.49</v>
      </c>
      <c r="AC21" s="309">
        <f t="shared" si="27"/>
        <v>0</v>
      </c>
      <c r="AD21" s="299">
        <f t="shared" si="27"/>
        <v>0.55000000000000004</v>
      </c>
      <c r="AE21" s="299">
        <f t="shared" si="27"/>
        <v>0</v>
      </c>
      <c r="AF21" s="311">
        <f t="shared" si="27"/>
        <v>0</v>
      </c>
      <c r="AG21" s="299">
        <f t="shared" si="27"/>
        <v>0</v>
      </c>
      <c r="AH21" s="299">
        <f t="shared" si="27"/>
        <v>0</v>
      </c>
      <c r="AI21" s="299">
        <f t="shared" si="27"/>
        <v>0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2.6830000000000003</v>
      </c>
      <c r="AO21" s="296">
        <f t="shared" si="2"/>
        <v>0</v>
      </c>
      <c r="AP21" s="307">
        <f t="shared" si="3"/>
        <v>7.19</v>
      </c>
      <c r="AQ21" s="307">
        <f t="shared" si="4"/>
        <v>0</v>
      </c>
      <c r="AR21" s="307">
        <f t="shared" si="5"/>
        <v>0.7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6.3E-2</v>
      </c>
      <c r="BC21" s="307">
        <f t="shared" si="28"/>
        <v>0</v>
      </c>
      <c r="BD21" s="307">
        <f t="shared" si="28"/>
        <v>0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2.62</v>
      </c>
      <c r="BJ21" s="307">
        <f t="shared" si="28"/>
        <v>0</v>
      </c>
      <c r="BK21" s="307">
        <f t="shared" si="28"/>
        <v>7.19</v>
      </c>
      <c r="BL21" s="307">
        <f t="shared" si="28"/>
        <v>0</v>
      </c>
      <c r="BM21" s="296">
        <f t="shared" si="28"/>
        <v>0.7</v>
      </c>
      <c r="BN21" s="296">
        <f t="shared" si="28"/>
        <v>0</v>
      </c>
      <c r="BO21" s="312">
        <f t="shared" si="28"/>
        <v>0</v>
      </c>
      <c r="BP21" s="296">
        <f t="shared" si="28"/>
        <v>0</v>
      </c>
      <c r="BQ21" s="296">
        <f t="shared" si="28"/>
        <v>0</v>
      </c>
      <c r="BR21" s="296">
        <f t="shared" si="28"/>
        <v>0</v>
      </c>
      <c r="BS21" s="296">
        <f t="shared" si="28"/>
        <v>0</v>
      </c>
      <c r="BT21" s="296">
        <f t="shared" si="28"/>
        <v>0</v>
      </c>
      <c r="BU21" s="296">
        <f t="shared" si="28"/>
        <v>0</v>
      </c>
      <c r="BV21" s="303">
        <f t="shared" si="28"/>
        <v>0</v>
      </c>
      <c r="BW21" s="296">
        <f t="shared" si="20"/>
        <v>3.0000000000001137E-3</v>
      </c>
      <c r="BX21" s="296">
        <f t="shared" si="21"/>
        <v>0</v>
      </c>
      <c r="BY21" s="296">
        <f t="shared" si="22"/>
        <v>-4.1100000000000003</v>
      </c>
      <c r="BZ21" s="296">
        <f t="shared" si="23"/>
        <v>0</v>
      </c>
      <c r="CA21" s="296">
        <f t="shared" si="24"/>
        <v>0.14999999999999991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36</v>
      </c>
      <c r="B22" s="306" t="s">
        <v>37</v>
      </c>
      <c r="C22" s="307" t="s">
        <v>31</v>
      </c>
      <c r="D22" s="308" t="s">
        <v>38</v>
      </c>
      <c r="E22" s="298" t="s">
        <v>38</v>
      </c>
      <c r="F22" s="299" t="s">
        <v>38</v>
      </c>
      <c r="G22" s="309" t="s">
        <v>38</v>
      </c>
      <c r="H22" s="309" t="s">
        <v>38</v>
      </c>
      <c r="I22" s="309" t="s">
        <v>38</v>
      </c>
      <c r="J22" s="309" t="s">
        <v>38</v>
      </c>
      <c r="K22" s="310" t="s">
        <v>38</v>
      </c>
      <c r="L22" s="298" t="s">
        <v>38</v>
      </c>
      <c r="M22" s="309" t="s">
        <v>38</v>
      </c>
      <c r="N22" s="309" t="s">
        <v>38</v>
      </c>
      <c r="O22" s="309" t="s">
        <v>38</v>
      </c>
      <c r="P22" s="309" t="s">
        <v>38</v>
      </c>
      <c r="Q22" s="309" t="s">
        <v>38</v>
      </c>
      <c r="R22" s="310" t="s">
        <v>38</v>
      </c>
      <c r="S22" s="298" t="s">
        <v>38</v>
      </c>
      <c r="T22" s="309" t="s">
        <v>38</v>
      </c>
      <c r="U22" s="309" t="s">
        <v>38</v>
      </c>
      <c r="V22" s="309" t="s">
        <v>38</v>
      </c>
      <c r="W22" s="309" t="s">
        <v>38</v>
      </c>
      <c r="X22" s="299" t="s">
        <v>38</v>
      </c>
      <c r="Y22" s="311" t="s">
        <v>38</v>
      </c>
      <c r="Z22" s="298" t="s">
        <v>38</v>
      </c>
      <c r="AA22" s="309" t="s">
        <v>38</v>
      </c>
      <c r="AB22" s="309" t="s">
        <v>38</v>
      </c>
      <c r="AC22" s="309" t="s">
        <v>38</v>
      </c>
      <c r="AD22" s="309" t="s">
        <v>38</v>
      </c>
      <c r="AE22" s="299" t="s">
        <v>38</v>
      </c>
      <c r="AF22" s="311" t="s">
        <v>38</v>
      </c>
      <c r="AG22" s="309" t="s">
        <v>38</v>
      </c>
      <c r="AH22" s="299" t="s">
        <v>38</v>
      </c>
      <c r="AI22" s="299" t="s">
        <v>38</v>
      </c>
      <c r="AJ22" s="299" t="s">
        <v>38</v>
      </c>
      <c r="AK22" s="299" t="s">
        <v>38</v>
      </c>
      <c r="AL22" s="299" t="s">
        <v>38</v>
      </c>
      <c r="AM22" s="301" t="s">
        <v>38</v>
      </c>
      <c r="AN22" s="302" t="s">
        <v>38</v>
      </c>
      <c r="AO22" s="296" t="s">
        <v>38</v>
      </c>
      <c r="AP22" s="307" t="s">
        <v>38</v>
      </c>
      <c r="AQ22" s="307" t="s">
        <v>38</v>
      </c>
      <c r="AR22" s="307" t="s">
        <v>38</v>
      </c>
      <c r="AS22" s="307" t="s">
        <v>38</v>
      </c>
      <c r="AT22" s="308" t="s">
        <v>38</v>
      </c>
      <c r="AU22" s="308" t="s">
        <v>38</v>
      </c>
      <c r="AV22" s="308" t="s">
        <v>38</v>
      </c>
      <c r="AW22" s="308" t="s">
        <v>38</v>
      </c>
      <c r="AX22" s="308" t="s">
        <v>38</v>
      </c>
      <c r="AY22" s="308" t="s">
        <v>38</v>
      </c>
      <c r="AZ22" s="308" t="s">
        <v>38</v>
      </c>
      <c r="BA22" s="308" t="s">
        <v>38</v>
      </c>
      <c r="BB22" s="308" t="s">
        <v>38</v>
      </c>
      <c r="BC22" s="308" t="s">
        <v>38</v>
      </c>
      <c r="BD22" s="308" t="s">
        <v>38</v>
      </c>
      <c r="BE22" s="308" t="s">
        <v>38</v>
      </c>
      <c r="BF22" s="308" t="s">
        <v>38</v>
      </c>
      <c r="BG22" s="308" t="s">
        <v>38</v>
      </c>
      <c r="BH22" s="308" t="s">
        <v>38</v>
      </c>
      <c r="BI22" s="308" t="s">
        <v>38</v>
      </c>
      <c r="BJ22" s="308" t="s">
        <v>38</v>
      </c>
      <c r="BK22" s="308" t="s">
        <v>38</v>
      </c>
      <c r="BL22" s="308" t="s">
        <v>38</v>
      </c>
      <c r="BM22" s="308" t="s">
        <v>38</v>
      </c>
      <c r="BN22" s="308" t="s">
        <v>38</v>
      </c>
      <c r="BO22" s="308" t="s">
        <v>38</v>
      </c>
      <c r="BP22" s="308" t="s">
        <v>38</v>
      </c>
      <c r="BQ22" s="308" t="s">
        <v>38</v>
      </c>
      <c r="BR22" s="308" t="s">
        <v>38</v>
      </c>
      <c r="BS22" s="308" t="s">
        <v>38</v>
      </c>
      <c r="BT22" s="308" t="s">
        <v>38</v>
      </c>
      <c r="BU22" s="308" t="s">
        <v>38</v>
      </c>
      <c r="BV22" s="308" t="s">
        <v>38</v>
      </c>
      <c r="BW22" s="308" t="s">
        <v>38</v>
      </c>
      <c r="BX22" s="308" t="s">
        <v>38</v>
      </c>
      <c r="BY22" s="308" t="s">
        <v>38</v>
      </c>
      <c r="BZ22" s="308" t="s">
        <v>38</v>
      </c>
      <c r="CA22" s="308" t="s">
        <v>38</v>
      </c>
      <c r="CB22" s="308" t="s">
        <v>38</v>
      </c>
      <c r="CC22" s="308" t="s">
        <v>38</v>
      </c>
      <c r="CD22" s="296"/>
    </row>
    <row r="23" spans="1:82" s="8" customFormat="1" ht="22.5" outlineLevel="1" x14ac:dyDescent="0.2">
      <c r="A23" s="313" t="s">
        <v>39</v>
      </c>
      <c r="B23" s="306" t="s">
        <v>40</v>
      </c>
      <c r="C23" s="307" t="s">
        <v>31</v>
      </c>
      <c r="D23" s="308" t="s">
        <v>38</v>
      </c>
      <c r="E23" s="314">
        <f t="shared" si="10"/>
        <v>0</v>
      </c>
      <c r="F23" s="299">
        <f t="shared" si="11"/>
        <v>0</v>
      </c>
      <c r="G23" s="309">
        <f t="shared" si="12"/>
        <v>0.7</v>
      </c>
      <c r="H23" s="309">
        <f t="shared" si="13"/>
        <v>0</v>
      </c>
      <c r="I23" s="309">
        <f t="shared" si="14"/>
        <v>0.56000000000000005</v>
      </c>
      <c r="J23" s="309">
        <f t="shared" si="15"/>
        <v>0</v>
      </c>
      <c r="K23" s="310">
        <f t="shared" si="16"/>
        <v>0</v>
      </c>
      <c r="L23" s="314">
        <f t="shared" ref="L23:AM23" si="29">L47</f>
        <v>0</v>
      </c>
      <c r="M23" s="309">
        <f t="shared" si="29"/>
        <v>0</v>
      </c>
      <c r="N23" s="309">
        <f t="shared" si="29"/>
        <v>0.2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0.45</v>
      </c>
      <c r="X23" s="309">
        <f t="shared" si="29"/>
        <v>0</v>
      </c>
      <c r="Y23" s="311">
        <f t="shared" si="29"/>
        <v>0</v>
      </c>
      <c r="Z23" s="314">
        <f t="shared" si="29"/>
        <v>0</v>
      </c>
      <c r="AA23" s="309">
        <f t="shared" si="29"/>
        <v>0</v>
      </c>
      <c r="AB23" s="309">
        <f t="shared" si="29"/>
        <v>0.5</v>
      </c>
      <c r="AC23" s="309">
        <f t="shared" si="29"/>
        <v>0</v>
      </c>
      <c r="AD23" s="299">
        <f t="shared" si="29"/>
        <v>0.11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</v>
      </c>
      <c r="AO23" s="296">
        <f t="shared" si="2"/>
        <v>0</v>
      </c>
      <c r="AP23" s="307">
        <f t="shared" si="3"/>
        <v>4.59</v>
      </c>
      <c r="AQ23" s="307">
        <f t="shared" si="4"/>
        <v>0</v>
      </c>
      <c r="AR23" s="307">
        <f t="shared" si="5"/>
        <v>0.89500000000000002</v>
      </c>
      <c r="AS23" s="307">
        <f t="shared" si="6"/>
        <v>0</v>
      </c>
      <c r="AT23" s="308">
        <f t="shared" si="7"/>
        <v>0</v>
      </c>
      <c r="AU23" s="315">
        <f t="shared" ref="AU23:BV23" si="30">AU47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0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0</v>
      </c>
      <c r="BG23" s="307">
        <f t="shared" si="30"/>
        <v>0</v>
      </c>
      <c r="BH23" s="312">
        <f t="shared" si="30"/>
        <v>0</v>
      </c>
      <c r="BI23" s="315">
        <f t="shared" si="30"/>
        <v>0</v>
      </c>
      <c r="BJ23" s="307">
        <f t="shared" si="30"/>
        <v>0</v>
      </c>
      <c r="BK23" s="307">
        <f t="shared" si="30"/>
        <v>4.59</v>
      </c>
      <c r="BL23" s="307">
        <f t="shared" si="30"/>
        <v>0</v>
      </c>
      <c r="BM23" s="296">
        <f t="shared" si="30"/>
        <v>0.89500000000000002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</v>
      </c>
      <c r="BS23" s="307">
        <f t="shared" si="30"/>
        <v>0</v>
      </c>
      <c r="BT23" s="307">
        <f t="shared" si="30"/>
        <v>0</v>
      </c>
      <c r="BU23" s="307">
        <f t="shared" si="30"/>
        <v>0</v>
      </c>
      <c r="BV23" s="312">
        <f t="shared" si="30"/>
        <v>0</v>
      </c>
      <c r="BW23" s="307">
        <f t="shared" si="20"/>
        <v>0</v>
      </c>
      <c r="BX23" s="307">
        <f t="shared" si="21"/>
        <v>0</v>
      </c>
      <c r="BY23" s="307">
        <f t="shared" si="22"/>
        <v>3.8899999999999997</v>
      </c>
      <c r="BZ23" s="307">
        <f t="shared" si="23"/>
        <v>0</v>
      </c>
      <c r="CA23" s="307">
        <f t="shared" si="24"/>
        <v>0.33499999999999996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41</v>
      </c>
      <c r="B24" s="306" t="s">
        <v>42</v>
      </c>
      <c r="C24" s="307" t="s">
        <v>31</v>
      </c>
      <c r="D24" s="308" t="s">
        <v>38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L55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AB55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AU55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43</v>
      </c>
      <c r="B25" s="317" t="s">
        <v>44</v>
      </c>
      <c r="C25" s="318" t="s">
        <v>31</v>
      </c>
      <c r="D25" s="319" t="s">
        <v>38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AU56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45</v>
      </c>
      <c r="C26" s="307"/>
      <c r="D26" s="308" t="s">
        <v>38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46</v>
      </c>
      <c r="B27" s="322" t="s">
        <v>47</v>
      </c>
      <c r="C27" s="323" t="s">
        <v>31</v>
      </c>
      <c r="D27" s="324" t="s">
        <v>38</v>
      </c>
      <c r="E27" s="325">
        <f>L27+S27+Z27+AG27</f>
        <v>0</v>
      </c>
      <c r="F27" s="326">
        <f t="shared" si="11"/>
        <v>0</v>
      </c>
      <c r="G27" s="326">
        <f t="shared" si="12"/>
        <v>30.196000000000002</v>
      </c>
      <c r="H27" s="326">
        <f t="shared" si="13"/>
        <v>0</v>
      </c>
      <c r="I27" s="326">
        <f t="shared" si="14"/>
        <v>0</v>
      </c>
      <c r="J27" s="326">
        <f t="shared" si="15"/>
        <v>3.8280000000000003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9.8000000000000007</v>
      </c>
      <c r="O27" s="326">
        <f t="shared" si="35"/>
        <v>0</v>
      </c>
      <c r="P27" s="326">
        <f t="shared" si="35"/>
        <v>0</v>
      </c>
      <c r="Q27" s="326">
        <f t="shared" si="35"/>
        <v>1.06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12.696</v>
      </c>
      <c r="V27" s="326">
        <f t="shared" si="35"/>
        <v>0</v>
      </c>
      <c r="W27" s="326">
        <f t="shared" si="35"/>
        <v>0</v>
      </c>
      <c r="X27" s="326">
        <f t="shared" si="35"/>
        <v>1.508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7.7</v>
      </c>
      <c r="AC27" s="326">
        <f t="shared" si="35"/>
        <v>0</v>
      </c>
      <c r="AD27" s="326">
        <f t="shared" si="35"/>
        <v>0</v>
      </c>
      <c r="AE27" s="326">
        <f t="shared" si="35"/>
        <v>1.26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0</v>
      </c>
      <c r="AJ27" s="326">
        <f t="shared" si="35"/>
        <v>0</v>
      </c>
      <c r="AK27" s="326">
        <f t="shared" si="35"/>
        <v>0</v>
      </c>
      <c r="AL27" s="326">
        <f t="shared" si="35"/>
        <v>0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26.792999999999999</v>
      </c>
      <c r="AQ27" s="330">
        <f t="shared" si="4"/>
        <v>0</v>
      </c>
      <c r="AR27" s="330">
        <f t="shared" si="5"/>
        <v>0</v>
      </c>
      <c r="AS27" s="330">
        <f t="shared" si="6"/>
        <v>8.9329999999999998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7.12</v>
      </c>
      <c r="AX27" s="330">
        <f t="shared" si="36"/>
        <v>0</v>
      </c>
      <c r="AY27" s="330">
        <f t="shared" si="36"/>
        <v>0</v>
      </c>
      <c r="AZ27" s="330">
        <f t="shared" si="36"/>
        <v>6.06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15.564</v>
      </c>
      <c r="BE27" s="330">
        <f t="shared" si="36"/>
        <v>0</v>
      </c>
      <c r="BF27" s="330">
        <f t="shared" si="36"/>
        <v>0</v>
      </c>
      <c r="BG27" s="330">
        <f t="shared" si="36"/>
        <v>2.46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4.109</v>
      </c>
      <c r="BL27" s="330">
        <f t="shared" si="36"/>
        <v>0</v>
      </c>
      <c r="BM27" s="330">
        <f t="shared" si="36"/>
        <v>0</v>
      </c>
      <c r="BN27" s="330">
        <f t="shared" si="36"/>
        <v>0.41299999999999998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0</v>
      </c>
      <c r="BS27" s="330">
        <f t="shared" si="36"/>
        <v>0</v>
      </c>
      <c r="BT27" s="330">
        <f t="shared" si="36"/>
        <v>0</v>
      </c>
      <c r="BU27" s="330">
        <f t="shared" si="36"/>
        <v>0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-3.4030000000000022</v>
      </c>
      <c r="BZ27" s="330">
        <f t="shared" si="23"/>
        <v>0</v>
      </c>
      <c r="CA27" s="330">
        <f t="shared" si="24"/>
        <v>0</v>
      </c>
      <c r="CB27" s="330">
        <f t="shared" si="25"/>
        <v>5.1049999999999995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48</v>
      </c>
      <c r="B28" s="334" t="s">
        <v>49</v>
      </c>
      <c r="C28" s="335" t="s">
        <v>31</v>
      </c>
      <c r="D28" s="336" t="s">
        <v>38</v>
      </c>
      <c r="E28" s="337">
        <f t="shared" si="10"/>
        <v>0</v>
      </c>
      <c r="F28" s="338">
        <f t="shared" si="11"/>
        <v>0</v>
      </c>
      <c r="G28" s="338">
        <f t="shared" si="12"/>
        <v>30.196000000000002</v>
      </c>
      <c r="H28" s="338">
        <f t="shared" si="13"/>
        <v>0</v>
      </c>
      <c r="I28" s="338">
        <f t="shared" si="14"/>
        <v>0</v>
      </c>
      <c r="J28" s="338">
        <f t="shared" si="15"/>
        <v>3.8280000000000003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9.8000000000000007</v>
      </c>
      <c r="O28" s="338"/>
      <c r="P28" s="338"/>
      <c r="Q28" s="338">
        <f>'13'!Q29</f>
        <v>1.06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12.696</v>
      </c>
      <c r="V28" s="338"/>
      <c r="W28" s="338"/>
      <c r="X28" s="338">
        <f>'13'!X29</f>
        <v>1.508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7.7</v>
      </c>
      <c r="AC28" s="338"/>
      <c r="AD28" s="338"/>
      <c r="AE28" s="338">
        <f>'13'!AE29</f>
        <v>1.26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0</v>
      </c>
      <c r="AJ28" s="338"/>
      <c r="AK28" s="338"/>
      <c r="AL28" s="338">
        <f>'13'!AL29</f>
        <v>0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26.792999999999999</v>
      </c>
      <c r="AQ28" s="335">
        <f t="shared" si="4"/>
        <v>0</v>
      </c>
      <c r="AR28" s="335">
        <f t="shared" si="5"/>
        <v>0</v>
      </c>
      <c r="AS28" s="335">
        <f t="shared" si="6"/>
        <v>8.9329999999999998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7.12</v>
      </c>
      <c r="AX28" s="335"/>
      <c r="AY28" s="335"/>
      <c r="AZ28" s="335">
        <f>'13'!AZ29</f>
        <v>6.06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15.564</v>
      </c>
      <c r="BE28" s="335"/>
      <c r="BF28" s="335"/>
      <c r="BG28" s="335">
        <f>'13'!BG29</f>
        <v>2.46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4.109</v>
      </c>
      <c r="BL28" s="335"/>
      <c r="BM28" s="335"/>
      <c r="BN28" s="335">
        <f>'13'!BN29</f>
        <v>0.41299999999999998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0</v>
      </c>
      <c r="BS28" s="335"/>
      <c r="BT28" s="335"/>
      <c r="BU28" s="335">
        <f>'13'!BU29</f>
        <v>0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-3.4030000000000022</v>
      </c>
      <c r="BZ28" s="335">
        <f t="shared" si="23"/>
        <v>0</v>
      </c>
      <c r="CA28" s="335">
        <f t="shared" si="24"/>
        <v>0</v>
      </c>
      <c r="CB28" s="335">
        <f t="shared" si="25"/>
        <v>5.1049999999999995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50</v>
      </c>
      <c r="B29" s="344" t="s">
        <v>51</v>
      </c>
      <c r="C29" s="335" t="s">
        <v>31</v>
      </c>
      <c r="D29" s="336" t="s">
        <v>38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52</v>
      </c>
      <c r="B30" s="344" t="s">
        <v>53</v>
      </c>
      <c r="C30" s="335" t="s">
        <v>31</v>
      </c>
      <c r="D30" s="336" t="s">
        <v>38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54</v>
      </c>
      <c r="B31" s="344" t="s">
        <v>55</v>
      </c>
      <c r="C31" s="335" t="s">
        <v>31</v>
      </c>
      <c r="D31" s="336" t="s">
        <v>38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56</v>
      </c>
      <c r="B32" s="346" t="s">
        <v>57</v>
      </c>
      <c r="C32" s="330" t="s">
        <v>31</v>
      </c>
      <c r="D32" s="331" t="s">
        <v>38</v>
      </c>
      <c r="E32" s="325">
        <f t="shared" si="10"/>
        <v>2.68</v>
      </c>
      <c r="F32" s="326">
        <f t="shared" si="11"/>
        <v>0</v>
      </c>
      <c r="G32" s="326">
        <f t="shared" si="12"/>
        <v>11.3</v>
      </c>
      <c r="H32" s="326">
        <f t="shared" si="13"/>
        <v>0</v>
      </c>
      <c r="I32" s="326">
        <f t="shared" si="14"/>
        <v>0.55000000000000004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0.06</v>
      </c>
      <c r="T32" s="326">
        <f t="shared" si="37"/>
        <v>0</v>
      </c>
      <c r="U32" s="326">
        <f t="shared" si="37"/>
        <v>1.81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2.62</v>
      </c>
      <c r="AA32" s="326">
        <f t="shared" si="37"/>
        <v>0</v>
      </c>
      <c r="AB32" s="326">
        <f t="shared" si="37"/>
        <v>9.49</v>
      </c>
      <c r="AC32" s="326">
        <f t="shared" si="37"/>
        <v>0</v>
      </c>
      <c r="AD32" s="326">
        <f t="shared" si="37"/>
        <v>0.55000000000000004</v>
      </c>
      <c r="AE32" s="326">
        <f t="shared" si="37"/>
        <v>0</v>
      </c>
      <c r="AF32" s="328">
        <f t="shared" si="37"/>
        <v>0</v>
      </c>
      <c r="AG32" s="326">
        <f t="shared" si="37"/>
        <v>0</v>
      </c>
      <c r="AH32" s="326">
        <f t="shared" si="37"/>
        <v>0</v>
      </c>
      <c r="AI32" s="326">
        <f t="shared" si="37"/>
        <v>0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2.6830000000000003</v>
      </c>
      <c r="AO32" s="330">
        <f t="shared" si="2"/>
        <v>0</v>
      </c>
      <c r="AP32" s="330">
        <f t="shared" si="3"/>
        <v>7.19</v>
      </c>
      <c r="AQ32" s="330">
        <f t="shared" si="4"/>
        <v>0</v>
      </c>
      <c r="AR32" s="330">
        <f t="shared" si="5"/>
        <v>0.7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6.3E-2</v>
      </c>
      <c r="BC32" s="330">
        <f t="shared" si="38"/>
        <v>0</v>
      </c>
      <c r="BD32" s="330">
        <f t="shared" si="38"/>
        <v>0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2.62</v>
      </c>
      <c r="BJ32" s="330">
        <f t="shared" si="38"/>
        <v>0</v>
      </c>
      <c r="BK32" s="330">
        <f t="shared" si="38"/>
        <v>7.19</v>
      </c>
      <c r="BL32" s="330">
        <f t="shared" si="38"/>
        <v>0</v>
      </c>
      <c r="BM32" s="330">
        <f t="shared" si="38"/>
        <v>0.7</v>
      </c>
      <c r="BN32" s="330">
        <f t="shared" si="38"/>
        <v>0</v>
      </c>
      <c r="BO32" s="332">
        <f t="shared" si="38"/>
        <v>0</v>
      </c>
      <c r="BP32" s="330">
        <f t="shared" si="38"/>
        <v>0</v>
      </c>
      <c r="BQ32" s="330">
        <f t="shared" si="38"/>
        <v>0</v>
      </c>
      <c r="BR32" s="330">
        <f t="shared" si="38"/>
        <v>0</v>
      </c>
      <c r="BS32" s="330">
        <f t="shared" si="38"/>
        <v>0</v>
      </c>
      <c r="BT32" s="330">
        <f t="shared" si="38"/>
        <v>0</v>
      </c>
      <c r="BU32" s="330">
        <f t="shared" si="38"/>
        <v>0</v>
      </c>
      <c r="BV32" s="332">
        <f t="shared" si="38"/>
        <v>0</v>
      </c>
      <c r="BW32" s="330">
        <f t="shared" si="20"/>
        <v>3.0000000000001137E-3</v>
      </c>
      <c r="BX32" s="330">
        <f t="shared" si="21"/>
        <v>0</v>
      </c>
      <c r="BY32" s="330">
        <f t="shared" si="22"/>
        <v>-4.1100000000000003</v>
      </c>
      <c r="BZ32" s="330">
        <f t="shared" si="23"/>
        <v>0</v>
      </c>
      <c r="CA32" s="330">
        <f t="shared" si="24"/>
        <v>0.14999999999999991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58</v>
      </c>
      <c r="B33" s="306" t="s">
        <v>59</v>
      </c>
      <c r="C33" s="307" t="s">
        <v>31</v>
      </c>
      <c r="D33" s="308" t="s">
        <v>38</v>
      </c>
      <c r="E33" s="314">
        <f t="shared" si="10"/>
        <v>0.16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0.06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0.1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0.16300000000000001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6.3E-2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0.1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3.0000000000000027E-3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60</v>
      </c>
      <c r="B34" s="344" t="s">
        <v>61</v>
      </c>
      <c r="C34" s="335" t="s">
        <v>62</v>
      </c>
      <c r="D34" s="336" t="s">
        <v>38</v>
      </c>
      <c r="E34" s="337">
        <f t="shared" si="10"/>
        <v>0.16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0.06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0.1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0.16300000000000001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6.3E-2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0.1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3.0000000000000027E-3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63</v>
      </c>
      <c r="B35" s="306" t="s">
        <v>64</v>
      </c>
      <c r="C35" s="307" t="s">
        <v>31</v>
      </c>
      <c r="D35" s="308" t="s">
        <v>38</v>
      </c>
      <c r="E35" s="314">
        <f t="shared" si="10"/>
        <v>0</v>
      </c>
      <c r="F35" s="309">
        <f t="shared" si="11"/>
        <v>0</v>
      </c>
      <c r="G35" s="309">
        <f t="shared" si="12"/>
        <v>11.3</v>
      </c>
      <c r="H35" s="309">
        <f t="shared" si="13"/>
        <v>0</v>
      </c>
      <c r="I35" s="309">
        <f t="shared" si="14"/>
        <v>0.55000000000000004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1.81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9.49</v>
      </c>
      <c r="AC35" s="309">
        <f t="shared" si="41"/>
        <v>0</v>
      </c>
      <c r="AD35" s="309">
        <f t="shared" si="41"/>
        <v>0.55000000000000004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0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7.19</v>
      </c>
      <c r="AQ35" s="307">
        <f t="shared" si="4"/>
        <v>0</v>
      </c>
      <c r="AR35" s="307">
        <f t="shared" si="5"/>
        <v>0.7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7.19</v>
      </c>
      <c r="BL35" s="307">
        <f t="shared" si="42"/>
        <v>0</v>
      </c>
      <c r="BM35" s="307">
        <f t="shared" si="42"/>
        <v>0.7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0</v>
      </c>
      <c r="BS35" s="307">
        <f t="shared" si="42"/>
        <v>0</v>
      </c>
      <c r="BT35" s="307">
        <f t="shared" si="42"/>
        <v>0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-4.1100000000000003</v>
      </c>
      <c r="BZ35" s="307">
        <f t="shared" si="23"/>
        <v>0</v>
      </c>
      <c r="CA35" s="307">
        <f t="shared" si="24"/>
        <v>0.14999999999999991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65</v>
      </c>
      <c r="B36" s="344" t="s">
        <v>66</v>
      </c>
      <c r="C36" s="335" t="s">
        <v>67</v>
      </c>
      <c r="D36" s="336" t="s">
        <v>38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0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68</v>
      </c>
      <c r="B37" s="344" t="s">
        <v>69</v>
      </c>
      <c r="C37" s="335" t="s">
        <v>70</v>
      </c>
      <c r="D37" s="336" t="s">
        <v>38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0.55000000000000004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0.55000000000000004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0.7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0.7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0.14999999999999991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71</v>
      </c>
      <c r="B38" s="344" t="s">
        <v>72</v>
      </c>
      <c r="C38" s="335" t="s">
        <v>73</v>
      </c>
      <c r="D38" s="336" t="s">
        <v>38</v>
      </c>
      <c r="E38" s="337">
        <f t="shared" si="10"/>
        <v>0</v>
      </c>
      <c r="F38" s="338">
        <f t="shared" si="11"/>
        <v>0</v>
      </c>
      <c r="G38" s="338">
        <f t="shared" si="12"/>
        <v>2.4299999999999997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0.74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1.69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0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0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-2.4299999999999997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74</v>
      </c>
      <c r="B39" s="344" t="s">
        <v>75</v>
      </c>
      <c r="C39" s="335" t="s">
        <v>76</v>
      </c>
      <c r="D39" s="336" t="s">
        <v>38</v>
      </c>
      <c r="E39" s="337">
        <f t="shared" si="10"/>
        <v>0</v>
      </c>
      <c r="F39" s="338">
        <f t="shared" si="11"/>
        <v>0</v>
      </c>
      <c r="G39" s="338">
        <f t="shared" si="12"/>
        <v>8.8699999999999992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1.07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7.8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0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7.19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7.19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0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-1.6799999999999988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77</v>
      </c>
      <c r="B40" s="306" t="s">
        <v>78</v>
      </c>
      <c r="C40" s="307" t="s">
        <v>31</v>
      </c>
      <c r="D40" s="308" t="s">
        <v>38</v>
      </c>
      <c r="E40" s="314" t="s">
        <v>38</v>
      </c>
      <c r="F40" s="309" t="s">
        <v>38</v>
      </c>
      <c r="G40" s="309" t="s">
        <v>38</v>
      </c>
      <c r="H40" s="309" t="s">
        <v>38</v>
      </c>
      <c r="I40" s="309" t="s">
        <v>38</v>
      </c>
      <c r="J40" s="309" t="s">
        <v>38</v>
      </c>
      <c r="K40" s="310" t="s">
        <v>38</v>
      </c>
      <c r="L40" s="314" t="s">
        <v>38</v>
      </c>
      <c r="M40" s="309" t="s">
        <v>38</v>
      </c>
      <c r="N40" s="309" t="s">
        <v>38</v>
      </c>
      <c r="O40" s="309" t="s">
        <v>38</v>
      </c>
      <c r="P40" s="309" t="s">
        <v>38</v>
      </c>
      <c r="Q40" s="309" t="s">
        <v>38</v>
      </c>
      <c r="R40" s="310" t="s">
        <v>38</v>
      </c>
      <c r="S40" s="314" t="s">
        <v>38</v>
      </c>
      <c r="T40" s="309" t="s">
        <v>38</v>
      </c>
      <c r="U40" s="309" t="s">
        <v>38</v>
      </c>
      <c r="V40" s="309" t="s">
        <v>38</v>
      </c>
      <c r="W40" s="309" t="s">
        <v>38</v>
      </c>
      <c r="X40" s="309" t="s">
        <v>38</v>
      </c>
      <c r="Y40" s="311" t="s">
        <v>38</v>
      </c>
      <c r="Z40" s="314" t="s">
        <v>38</v>
      </c>
      <c r="AA40" s="309" t="s">
        <v>38</v>
      </c>
      <c r="AB40" s="309" t="s">
        <v>38</v>
      </c>
      <c r="AC40" s="309" t="s">
        <v>38</v>
      </c>
      <c r="AD40" s="309" t="s">
        <v>38</v>
      </c>
      <c r="AE40" s="309" t="s">
        <v>38</v>
      </c>
      <c r="AF40" s="311" t="s">
        <v>38</v>
      </c>
      <c r="AG40" s="309" t="s">
        <v>38</v>
      </c>
      <c r="AH40" s="309" t="s">
        <v>38</v>
      </c>
      <c r="AI40" s="309" t="s">
        <v>38</v>
      </c>
      <c r="AJ40" s="309" t="s">
        <v>38</v>
      </c>
      <c r="AK40" s="309" t="s">
        <v>38</v>
      </c>
      <c r="AL40" s="309" t="s">
        <v>38</v>
      </c>
      <c r="AM40" s="311" t="s">
        <v>38</v>
      </c>
      <c r="AN40" s="315" t="s">
        <v>38</v>
      </c>
      <c r="AO40" s="307" t="s">
        <v>38</v>
      </c>
      <c r="AP40" s="307" t="s">
        <v>38</v>
      </c>
      <c r="AQ40" s="307" t="s">
        <v>38</v>
      </c>
      <c r="AR40" s="307" t="s">
        <v>38</v>
      </c>
      <c r="AS40" s="307" t="s">
        <v>38</v>
      </c>
      <c r="AT40" s="308" t="s">
        <v>38</v>
      </c>
      <c r="AU40" s="308" t="s">
        <v>38</v>
      </c>
      <c r="AV40" s="308" t="s">
        <v>38</v>
      </c>
      <c r="AW40" s="308" t="s">
        <v>38</v>
      </c>
      <c r="AX40" s="308" t="s">
        <v>38</v>
      </c>
      <c r="AY40" s="308" t="s">
        <v>38</v>
      </c>
      <c r="AZ40" s="308" t="s">
        <v>38</v>
      </c>
      <c r="BA40" s="308" t="s">
        <v>38</v>
      </c>
      <c r="BB40" s="308" t="s">
        <v>38</v>
      </c>
      <c r="BC40" s="308" t="s">
        <v>38</v>
      </c>
      <c r="BD40" s="308" t="s">
        <v>38</v>
      </c>
      <c r="BE40" s="308" t="s">
        <v>38</v>
      </c>
      <c r="BF40" s="308" t="s">
        <v>38</v>
      </c>
      <c r="BG40" s="308" t="s">
        <v>38</v>
      </c>
      <c r="BH40" s="308" t="s">
        <v>38</v>
      </c>
      <c r="BI40" s="308" t="s">
        <v>38</v>
      </c>
      <c r="BJ40" s="308" t="s">
        <v>38</v>
      </c>
      <c r="BK40" s="308" t="s">
        <v>38</v>
      </c>
      <c r="BL40" s="308" t="s">
        <v>38</v>
      </c>
      <c r="BM40" s="308" t="s">
        <v>38</v>
      </c>
      <c r="BN40" s="308" t="s">
        <v>38</v>
      </c>
      <c r="BO40" s="308" t="s">
        <v>38</v>
      </c>
      <c r="BP40" s="308" t="s">
        <v>38</v>
      </c>
      <c r="BQ40" s="308" t="s">
        <v>38</v>
      </c>
      <c r="BR40" s="308" t="s">
        <v>38</v>
      </c>
      <c r="BS40" s="308" t="s">
        <v>38</v>
      </c>
      <c r="BT40" s="308" t="s">
        <v>38</v>
      </c>
      <c r="BU40" s="308" t="s">
        <v>38</v>
      </c>
      <c r="BV40" s="308" t="s">
        <v>38</v>
      </c>
      <c r="BW40" s="308" t="s">
        <v>38</v>
      </c>
      <c r="BX40" s="308" t="s">
        <v>38</v>
      </c>
      <c r="BY40" s="308" t="s">
        <v>38</v>
      </c>
      <c r="BZ40" s="308" t="s">
        <v>38</v>
      </c>
      <c r="CA40" s="308" t="s">
        <v>38</v>
      </c>
      <c r="CB40" s="308" t="s">
        <v>38</v>
      </c>
      <c r="CC40" s="308" t="s">
        <v>38</v>
      </c>
      <c r="CD40" s="307"/>
    </row>
    <row r="41" spans="1:82" s="8" customFormat="1" ht="45" outlineLevel="1" x14ac:dyDescent="0.2">
      <c r="A41" s="313" t="s">
        <v>79</v>
      </c>
      <c r="B41" s="306" t="s">
        <v>80</v>
      </c>
      <c r="C41" s="307" t="s">
        <v>31</v>
      </c>
      <c r="D41" s="308" t="s">
        <v>38</v>
      </c>
      <c r="E41" s="314">
        <f t="shared" si="10"/>
        <v>2.52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SUM(L42:L45)</f>
        <v>0</v>
      </c>
      <c r="M41" s="309">
        <f t="shared" ref="M41:AM41" si="43">SUM(M42:M45)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2.52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0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2.52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SUM(AU42:AU45)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2.52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0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0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81</v>
      </c>
      <c r="B42" s="344" t="s">
        <v>82</v>
      </c>
      <c r="C42" s="335" t="s">
        <v>83</v>
      </c>
      <c r="D42" s="336" t="s">
        <v>38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84</v>
      </c>
      <c r="B43" s="344" t="s">
        <v>85</v>
      </c>
      <c r="C43" s="335" t="s">
        <v>86</v>
      </c>
      <c r="D43" s="336" t="s">
        <v>38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11.25" outlineLevel="2" x14ac:dyDescent="0.2">
      <c r="A44" s="343"/>
      <c r="B44" s="344"/>
      <c r="C44" s="335"/>
      <c r="D44" s="336"/>
      <c r="E44" s="337"/>
      <c r="F44" s="338"/>
      <c r="G44" s="338"/>
      <c r="H44" s="338"/>
      <c r="I44" s="338"/>
      <c r="J44" s="338"/>
      <c r="K44" s="339"/>
      <c r="L44" s="337"/>
      <c r="M44" s="338"/>
      <c r="N44" s="338"/>
      <c r="O44" s="338"/>
      <c r="P44" s="338"/>
      <c r="Q44" s="338"/>
      <c r="R44" s="339"/>
      <c r="S44" s="337"/>
      <c r="T44" s="338"/>
      <c r="U44" s="338"/>
      <c r="V44" s="338"/>
      <c r="W44" s="338"/>
      <c r="X44" s="338"/>
      <c r="Y44" s="339"/>
      <c r="Z44" s="337"/>
      <c r="AA44" s="338"/>
      <c r="AB44" s="338"/>
      <c r="AC44" s="338"/>
      <c r="AD44" s="338"/>
      <c r="AE44" s="338"/>
      <c r="AF44" s="339"/>
      <c r="AG44" s="416"/>
      <c r="AH44" s="338"/>
      <c r="AI44" s="338"/>
      <c r="AJ44" s="338"/>
      <c r="AK44" s="338"/>
      <c r="AL44" s="338"/>
      <c r="AM44" s="339"/>
      <c r="AN44" s="341"/>
      <c r="AO44" s="335"/>
      <c r="AP44" s="335"/>
      <c r="AQ44" s="335"/>
      <c r="AR44" s="335"/>
      <c r="AS44" s="335"/>
      <c r="AT44" s="336"/>
      <c r="AU44" s="341"/>
      <c r="AV44" s="335"/>
      <c r="AW44" s="335"/>
      <c r="AX44" s="335"/>
      <c r="AY44" s="335"/>
      <c r="AZ44" s="335"/>
      <c r="BA44" s="336"/>
      <c r="BB44" s="341"/>
      <c r="BC44" s="335"/>
      <c r="BD44" s="335"/>
      <c r="BE44" s="335"/>
      <c r="BF44" s="335"/>
      <c r="BG44" s="335"/>
      <c r="BH44" s="336"/>
      <c r="BI44" s="341"/>
      <c r="BJ44" s="335"/>
      <c r="BK44" s="335"/>
      <c r="BL44" s="335"/>
      <c r="BM44" s="335"/>
      <c r="BN44" s="335"/>
      <c r="BO44" s="336"/>
      <c r="BP44" s="413"/>
      <c r="BQ44" s="335"/>
      <c r="BR44" s="335"/>
      <c r="BS44" s="335"/>
      <c r="BT44" s="335"/>
      <c r="BU44" s="335"/>
      <c r="BV44" s="336"/>
      <c r="BW44" s="335"/>
      <c r="BX44" s="335"/>
      <c r="BY44" s="335"/>
      <c r="BZ44" s="335"/>
      <c r="CA44" s="335"/>
      <c r="CB44" s="335"/>
      <c r="CC44" s="335"/>
      <c r="CD44" s="335"/>
    </row>
    <row r="45" spans="1:82" s="8" customFormat="1" ht="22.5" outlineLevel="2" x14ac:dyDescent="0.2">
      <c r="A45" s="343" t="s">
        <v>87</v>
      </c>
      <c r="B45" s="344" t="s">
        <v>88</v>
      </c>
      <c r="C45" s="335" t="s">
        <v>89</v>
      </c>
      <c r="D45" s="336" t="s">
        <v>38</v>
      </c>
      <c r="E45" s="337">
        <f t="shared" si="10"/>
        <v>2.52</v>
      </c>
      <c r="F45" s="338">
        <f t="shared" si="11"/>
        <v>0</v>
      </c>
      <c r="G45" s="338">
        <f t="shared" si="12"/>
        <v>0</v>
      </c>
      <c r="H45" s="338">
        <f t="shared" si="13"/>
        <v>0</v>
      </c>
      <c r="I45" s="338">
        <f t="shared" si="14"/>
        <v>0</v>
      </c>
      <c r="J45" s="338">
        <f t="shared" si="15"/>
        <v>0</v>
      </c>
      <c r="K45" s="339">
        <f t="shared" si="16"/>
        <v>0</v>
      </c>
      <c r="L45" s="337">
        <f>'13'!N46</f>
        <v>0</v>
      </c>
      <c r="M45" s="338">
        <v>0</v>
      </c>
      <c r="N45" s="338">
        <v>0</v>
      </c>
      <c r="O45" s="338">
        <v>0</v>
      </c>
      <c r="P45" s="338">
        <v>0</v>
      </c>
      <c r="Q45" s="338">
        <v>0</v>
      </c>
      <c r="R45" s="339">
        <v>0</v>
      </c>
      <c r="S45" s="337">
        <f>'13'!U46</f>
        <v>0</v>
      </c>
      <c r="T45" s="338">
        <v>0</v>
      </c>
      <c r="U45" s="338">
        <v>0</v>
      </c>
      <c r="V45" s="338">
        <v>0</v>
      </c>
      <c r="W45" s="338">
        <v>0</v>
      </c>
      <c r="X45" s="338">
        <v>0</v>
      </c>
      <c r="Y45" s="339">
        <v>0</v>
      </c>
      <c r="Z45" s="337">
        <f>'13'!AB46</f>
        <v>2.52</v>
      </c>
      <c r="AA45" s="338">
        <v>0</v>
      </c>
      <c r="AB45" s="338">
        <v>0</v>
      </c>
      <c r="AC45" s="338">
        <v>0</v>
      </c>
      <c r="AD45" s="338">
        <v>0</v>
      </c>
      <c r="AE45" s="338">
        <v>0</v>
      </c>
      <c r="AF45" s="339">
        <v>0</v>
      </c>
      <c r="AG45" s="337">
        <f>'13'!AI46</f>
        <v>0</v>
      </c>
      <c r="AH45" s="338">
        <v>0</v>
      </c>
      <c r="AI45" s="338">
        <v>0</v>
      </c>
      <c r="AJ45" s="338">
        <v>0</v>
      </c>
      <c r="AK45" s="338">
        <v>0</v>
      </c>
      <c r="AL45" s="338">
        <v>0</v>
      </c>
      <c r="AM45" s="339">
        <v>0</v>
      </c>
      <c r="AN45" s="341">
        <f t="shared" si="18"/>
        <v>2.52</v>
      </c>
      <c r="AO45" s="335">
        <f t="shared" si="2"/>
        <v>0</v>
      </c>
      <c r="AP45" s="335">
        <f t="shared" si="3"/>
        <v>0</v>
      </c>
      <c r="AQ45" s="335">
        <f t="shared" si="4"/>
        <v>0</v>
      </c>
      <c r="AR45" s="335">
        <f t="shared" si="5"/>
        <v>0</v>
      </c>
      <c r="AS45" s="335">
        <f t="shared" si="6"/>
        <v>0</v>
      </c>
      <c r="AT45" s="336">
        <f t="shared" si="7"/>
        <v>0</v>
      </c>
      <c r="AU45" s="341">
        <f>'13'!AW46</f>
        <v>0</v>
      </c>
      <c r="AV45" s="335">
        <v>0</v>
      </c>
      <c r="AW45" s="335">
        <v>0</v>
      </c>
      <c r="AX45" s="335">
        <v>0</v>
      </c>
      <c r="AY45" s="335">
        <v>0</v>
      </c>
      <c r="AZ45" s="335">
        <v>0</v>
      </c>
      <c r="BA45" s="336">
        <v>0</v>
      </c>
      <c r="BB45" s="341">
        <f>'13'!BD46</f>
        <v>0</v>
      </c>
      <c r="BC45" s="335">
        <v>0</v>
      </c>
      <c r="BD45" s="335">
        <v>0</v>
      </c>
      <c r="BE45" s="335">
        <v>0</v>
      </c>
      <c r="BF45" s="335">
        <v>0</v>
      </c>
      <c r="BG45" s="335">
        <v>0</v>
      </c>
      <c r="BH45" s="336">
        <v>0</v>
      </c>
      <c r="BI45" s="341">
        <f>'13'!BK46</f>
        <v>2.52</v>
      </c>
      <c r="BJ45" s="335">
        <v>0</v>
      </c>
      <c r="BK45" s="335">
        <v>0</v>
      </c>
      <c r="BL45" s="335">
        <v>0</v>
      </c>
      <c r="BM45" s="335">
        <v>0</v>
      </c>
      <c r="BN45" s="335">
        <v>0</v>
      </c>
      <c r="BO45" s="336">
        <v>0</v>
      </c>
      <c r="BP45" s="341">
        <f>'13'!BR46</f>
        <v>0</v>
      </c>
      <c r="BQ45" s="335">
        <v>0</v>
      </c>
      <c r="BR45" s="335">
        <v>0</v>
      </c>
      <c r="BS45" s="335">
        <v>0</v>
      </c>
      <c r="BT45" s="335">
        <v>0</v>
      </c>
      <c r="BU45" s="335">
        <v>0</v>
      </c>
      <c r="BV45" s="336">
        <v>0</v>
      </c>
      <c r="BW45" s="335">
        <f t="shared" si="20"/>
        <v>0</v>
      </c>
      <c r="BX45" s="335">
        <f t="shared" si="21"/>
        <v>0</v>
      </c>
      <c r="BY45" s="335">
        <f t="shared" si="22"/>
        <v>0</v>
      </c>
      <c r="BZ45" s="335">
        <f t="shared" si="23"/>
        <v>0</v>
      </c>
      <c r="CA45" s="335">
        <f t="shared" si="24"/>
        <v>0</v>
      </c>
      <c r="CB45" s="335">
        <f t="shared" si="25"/>
        <v>0</v>
      </c>
      <c r="CC45" s="335">
        <f t="shared" si="26"/>
        <v>0</v>
      </c>
      <c r="CD45" s="335"/>
    </row>
    <row r="46" spans="1:82" s="8" customFormat="1" ht="45" x14ac:dyDescent="0.2">
      <c r="A46" s="345" t="s">
        <v>90</v>
      </c>
      <c r="B46" s="346" t="s">
        <v>37</v>
      </c>
      <c r="C46" s="330" t="s">
        <v>31</v>
      </c>
      <c r="D46" s="331" t="s">
        <v>38</v>
      </c>
      <c r="E46" s="325" t="s">
        <v>38</v>
      </c>
      <c r="F46" s="326" t="s">
        <v>38</v>
      </c>
      <c r="G46" s="326" t="s">
        <v>38</v>
      </c>
      <c r="H46" s="326" t="s">
        <v>38</v>
      </c>
      <c r="I46" s="326" t="s">
        <v>38</v>
      </c>
      <c r="J46" s="326" t="s">
        <v>38</v>
      </c>
      <c r="K46" s="327" t="s">
        <v>38</v>
      </c>
      <c r="L46" s="325" t="s">
        <v>38</v>
      </c>
      <c r="M46" s="326" t="s">
        <v>38</v>
      </c>
      <c r="N46" s="326" t="s">
        <v>38</v>
      </c>
      <c r="O46" s="326" t="s">
        <v>38</v>
      </c>
      <c r="P46" s="326" t="s">
        <v>38</v>
      </c>
      <c r="Q46" s="326" t="s">
        <v>38</v>
      </c>
      <c r="R46" s="327" t="s">
        <v>38</v>
      </c>
      <c r="S46" s="325" t="s">
        <v>38</v>
      </c>
      <c r="T46" s="326" t="s">
        <v>38</v>
      </c>
      <c r="U46" s="326" t="s">
        <v>38</v>
      </c>
      <c r="V46" s="326" t="s">
        <v>38</v>
      </c>
      <c r="W46" s="326" t="s">
        <v>38</v>
      </c>
      <c r="X46" s="326" t="s">
        <v>38</v>
      </c>
      <c r="Y46" s="328" t="s">
        <v>38</v>
      </c>
      <c r="Z46" s="325" t="s">
        <v>38</v>
      </c>
      <c r="AA46" s="326" t="s">
        <v>38</v>
      </c>
      <c r="AB46" s="326" t="s">
        <v>38</v>
      </c>
      <c r="AC46" s="326" t="s">
        <v>38</v>
      </c>
      <c r="AD46" s="326" t="s">
        <v>38</v>
      </c>
      <c r="AE46" s="326" t="s">
        <v>38</v>
      </c>
      <c r="AF46" s="328" t="s">
        <v>38</v>
      </c>
      <c r="AG46" s="326" t="s">
        <v>38</v>
      </c>
      <c r="AH46" s="326" t="s">
        <v>38</v>
      </c>
      <c r="AI46" s="326" t="s">
        <v>38</v>
      </c>
      <c r="AJ46" s="326" t="s">
        <v>38</v>
      </c>
      <c r="AK46" s="326" t="s">
        <v>38</v>
      </c>
      <c r="AL46" s="326" t="s">
        <v>38</v>
      </c>
      <c r="AM46" s="328" t="s">
        <v>38</v>
      </c>
      <c r="AN46" s="329" t="s">
        <v>38</v>
      </c>
      <c r="AO46" s="330" t="s">
        <v>38</v>
      </c>
      <c r="AP46" s="330" t="s">
        <v>38</v>
      </c>
      <c r="AQ46" s="330" t="s">
        <v>38</v>
      </c>
      <c r="AR46" s="330" t="s">
        <v>38</v>
      </c>
      <c r="AS46" s="330" t="s">
        <v>38</v>
      </c>
      <c r="AT46" s="331" t="s">
        <v>38</v>
      </c>
      <c r="AU46" s="331" t="s">
        <v>38</v>
      </c>
      <c r="AV46" s="331" t="s">
        <v>38</v>
      </c>
      <c r="AW46" s="331" t="s">
        <v>38</v>
      </c>
      <c r="AX46" s="331" t="s">
        <v>38</v>
      </c>
      <c r="AY46" s="331" t="s">
        <v>38</v>
      </c>
      <c r="AZ46" s="331" t="s">
        <v>38</v>
      </c>
      <c r="BA46" s="331" t="s">
        <v>38</v>
      </c>
      <c r="BB46" s="331" t="s">
        <v>38</v>
      </c>
      <c r="BC46" s="331" t="s">
        <v>38</v>
      </c>
      <c r="BD46" s="331" t="s">
        <v>38</v>
      </c>
      <c r="BE46" s="331" t="s">
        <v>38</v>
      </c>
      <c r="BF46" s="331" t="s">
        <v>38</v>
      </c>
      <c r="BG46" s="331" t="s">
        <v>38</v>
      </c>
      <c r="BH46" s="331" t="s">
        <v>38</v>
      </c>
      <c r="BI46" s="331" t="s">
        <v>38</v>
      </c>
      <c r="BJ46" s="331" t="s">
        <v>38</v>
      </c>
      <c r="BK46" s="331" t="s">
        <v>38</v>
      </c>
      <c r="BL46" s="331" t="s">
        <v>38</v>
      </c>
      <c r="BM46" s="331" t="s">
        <v>38</v>
      </c>
      <c r="BN46" s="331" t="s">
        <v>38</v>
      </c>
      <c r="BO46" s="331" t="s">
        <v>38</v>
      </c>
      <c r="BP46" s="331" t="s">
        <v>38</v>
      </c>
      <c r="BQ46" s="331" t="s">
        <v>38</v>
      </c>
      <c r="BR46" s="331" t="s">
        <v>38</v>
      </c>
      <c r="BS46" s="331" t="s">
        <v>38</v>
      </c>
      <c r="BT46" s="331" t="s">
        <v>38</v>
      </c>
      <c r="BU46" s="331" t="s">
        <v>38</v>
      </c>
      <c r="BV46" s="331" t="s">
        <v>38</v>
      </c>
      <c r="BW46" s="331" t="s">
        <v>38</v>
      </c>
      <c r="BX46" s="331" t="s">
        <v>38</v>
      </c>
      <c r="BY46" s="331" t="s">
        <v>38</v>
      </c>
      <c r="BZ46" s="331" t="s">
        <v>38</v>
      </c>
      <c r="CA46" s="331" t="s">
        <v>38</v>
      </c>
      <c r="CB46" s="331" t="s">
        <v>38</v>
      </c>
      <c r="CC46" s="331" t="s">
        <v>38</v>
      </c>
      <c r="CD46" s="330"/>
    </row>
    <row r="47" spans="1:82" s="8" customFormat="1" ht="33.75" x14ac:dyDescent="0.2">
      <c r="A47" s="345" t="s">
        <v>91</v>
      </c>
      <c r="B47" s="346" t="s">
        <v>92</v>
      </c>
      <c r="C47" s="330" t="s">
        <v>31</v>
      </c>
      <c r="D47" s="331" t="s">
        <v>38</v>
      </c>
      <c r="E47" s="325">
        <f t="shared" si="10"/>
        <v>0</v>
      </c>
      <c r="F47" s="326">
        <f t="shared" si="11"/>
        <v>0</v>
      </c>
      <c r="G47" s="326">
        <f t="shared" si="12"/>
        <v>0.7</v>
      </c>
      <c r="H47" s="326">
        <f t="shared" si="13"/>
        <v>0</v>
      </c>
      <c r="I47" s="326">
        <f t="shared" si="14"/>
        <v>0.56000000000000005</v>
      </c>
      <c r="J47" s="326">
        <f t="shared" si="15"/>
        <v>0</v>
      </c>
      <c r="K47" s="327">
        <f t="shared" si="16"/>
        <v>0</v>
      </c>
      <c r="L47" s="325">
        <f t="shared" ref="L47:AM47" si="45">L48+L51+L52+L53+L54+L50</f>
        <v>0</v>
      </c>
      <c r="M47" s="326">
        <f t="shared" si="45"/>
        <v>0</v>
      </c>
      <c r="N47" s="326">
        <f t="shared" si="45"/>
        <v>0.2</v>
      </c>
      <c r="O47" s="326">
        <f t="shared" si="45"/>
        <v>0</v>
      </c>
      <c r="P47" s="326">
        <f t="shared" si="45"/>
        <v>0</v>
      </c>
      <c r="Q47" s="326">
        <f t="shared" si="45"/>
        <v>0</v>
      </c>
      <c r="R47" s="327">
        <f t="shared" si="45"/>
        <v>0</v>
      </c>
      <c r="S47" s="325">
        <f t="shared" si="45"/>
        <v>0</v>
      </c>
      <c r="T47" s="326">
        <f t="shared" si="45"/>
        <v>0</v>
      </c>
      <c r="U47" s="326">
        <f t="shared" si="45"/>
        <v>0</v>
      </c>
      <c r="V47" s="326">
        <f t="shared" si="45"/>
        <v>0</v>
      </c>
      <c r="W47" s="326">
        <f t="shared" si="45"/>
        <v>0.45</v>
      </c>
      <c r="X47" s="326">
        <f t="shared" si="45"/>
        <v>0</v>
      </c>
      <c r="Y47" s="328">
        <f t="shared" si="45"/>
        <v>0</v>
      </c>
      <c r="Z47" s="325">
        <f t="shared" si="45"/>
        <v>0</v>
      </c>
      <c r="AA47" s="326">
        <f t="shared" si="45"/>
        <v>0</v>
      </c>
      <c r="AB47" s="326">
        <f t="shared" si="45"/>
        <v>0.5</v>
      </c>
      <c r="AC47" s="326">
        <f t="shared" si="45"/>
        <v>0</v>
      </c>
      <c r="AD47" s="326">
        <f t="shared" si="45"/>
        <v>0.11</v>
      </c>
      <c r="AE47" s="326">
        <f t="shared" si="45"/>
        <v>0</v>
      </c>
      <c r="AF47" s="328">
        <f t="shared" si="45"/>
        <v>0</v>
      </c>
      <c r="AG47" s="326">
        <f t="shared" si="45"/>
        <v>0</v>
      </c>
      <c r="AH47" s="326">
        <f t="shared" si="45"/>
        <v>0</v>
      </c>
      <c r="AI47" s="326">
        <f t="shared" si="45"/>
        <v>0</v>
      </c>
      <c r="AJ47" s="326">
        <f t="shared" si="45"/>
        <v>0</v>
      </c>
      <c r="AK47" s="326">
        <f t="shared" si="45"/>
        <v>0</v>
      </c>
      <c r="AL47" s="326">
        <f t="shared" si="45"/>
        <v>0</v>
      </c>
      <c r="AM47" s="328">
        <f t="shared" si="45"/>
        <v>0</v>
      </c>
      <c r="AN47" s="329">
        <f t="shared" si="18"/>
        <v>0</v>
      </c>
      <c r="AO47" s="330">
        <f t="shared" si="2"/>
        <v>0</v>
      </c>
      <c r="AP47" s="330">
        <f t="shared" si="3"/>
        <v>4.59</v>
      </c>
      <c r="AQ47" s="330">
        <f t="shared" si="4"/>
        <v>0</v>
      </c>
      <c r="AR47" s="330">
        <f t="shared" si="5"/>
        <v>0.89500000000000002</v>
      </c>
      <c r="AS47" s="330">
        <f t="shared" si="6"/>
        <v>0</v>
      </c>
      <c r="AT47" s="331">
        <f t="shared" si="7"/>
        <v>0</v>
      </c>
      <c r="AU47" s="329">
        <f t="shared" ref="AU47:BV47" si="46">AU48+AU51+AU52+AU53+AU54+AU50</f>
        <v>0</v>
      </c>
      <c r="AV47" s="330">
        <f t="shared" si="46"/>
        <v>0</v>
      </c>
      <c r="AW47" s="330">
        <f t="shared" si="46"/>
        <v>0</v>
      </c>
      <c r="AX47" s="330">
        <f t="shared" si="46"/>
        <v>0</v>
      </c>
      <c r="AY47" s="330">
        <f t="shared" si="46"/>
        <v>0</v>
      </c>
      <c r="AZ47" s="330">
        <f t="shared" si="46"/>
        <v>0</v>
      </c>
      <c r="BA47" s="331">
        <f t="shared" si="46"/>
        <v>0</v>
      </c>
      <c r="BB47" s="329">
        <f t="shared" si="46"/>
        <v>0</v>
      </c>
      <c r="BC47" s="330">
        <f t="shared" si="46"/>
        <v>0</v>
      </c>
      <c r="BD47" s="330">
        <f t="shared" si="46"/>
        <v>0</v>
      </c>
      <c r="BE47" s="330">
        <f t="shared" si="46"/>
        <v>0</v>
      </c>
      <c r="BF47" s="330">
        <f t="shared" si="46"/>
        <v>0</v>
      </c>
      <c r="BG47" s="330">
        <f t="shared" si="46"/>
        <v>0</v>
      </c>
      <c r="BH47" s="332">
        <f t="shared" si="46"/>
        <v>0</v>
      </c>
      <c r="BI47" s="329">
        <f t="shared" si="46"/>
        <v>0</v>
      </c>
      <c r="BJ47" s="330">
        <f t="shared" si="46"/>
        <v>0</v>
      </c>
      <c r="BK47" s="330">
        <f t="shared" si="46"/>
        <v>4.59</v>
      </c>
      <c r="BL47" s="330">
        <f t="shared" si="46"/>
        <v>0</v>
      </c>
      <c r="BM47" s="330">
        <f t="shared" si="46"/>
        <v>0.89500000000000002</v>
      </c>
      <c r="BN47" s="330">
        <f t="shared" si="46"/>
        <v>0</v>
      </c>
      <c r="BO47" s="332">
        <f t="shared" si="46"/>
        <v>0</v>
      </c>
      <c r="BP47" s="330">
        <f t="shared" si="46"/>
        <v>0</v>
      </c>
      <c r="BQ47" s="330">
        <f t="shared" si="46"/>
        <v>0</v>
      </c>
      <c r="BR47" s="330">
        <f t="shared" si="46"/>
        <v>0</v>
      </c>
      <c r="BS47" s="330">
        <f t="shared" si="46"/>
        <v>0</v>
      </c>
      <c r="BT47" s="330">
        <f t="shared" si="46"/>
        <v>0</v>
      </c>
      <c r="BU47" s="330">
        <f t="shared" si="46"/>
        <v>0</v>
      </c>
      <c r="BV47" s="332">
        <f t="shared" si="46"/>
        <v>0</v>
      </c>
      <c r="BW47" s="330">
        <f t="shared" si="20"/>
        <v>0</v>
      </c>
      <c r="BX47" s="330">
        <f t="shared" si="21"/>
        <v>0</v>
      </c>
      <c r="BY47" s="330">
        <f t="shared" si="22"/>
        <v>3.8899999999999997</v>
      </c>
      <c r="BZ47" s="330">
        <f t="shared" si="23"/>
        <v>0</v>
      </c>
      <c r="CA47" s="330">
        <f t="shared" si="24"/>
        <v>0.33499999999999996</v>
      </c>
      <c r="CB47" s="330">
        <f t="shared" si="25"/>
        <v>0</v>
      </c>
      <c r="CC47" s="330">
        <f t="shared" si="26"/>
        <v>0</v>
      </c>
      <c r="CD47" s="330"/>
    </row>
    <row r="48" spans="1:82" s="8" customFormat="1" ht="22.5" outlineLevel="2" x14ac:dyDescent="0.2">
      <c r="A48" s="343" t="s">
        <v>93</v>
      </c>
      <c r="B48" s="344" t="s">
        <v>94</v>
      </c>
      <c r="C48" s="335" t="s">
        <v>95</v>
      </c>
      <c r="D48" s="336" t="s">
        <v>38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11.25" outlineLevel="3" x14ac:dyDescent="0.2">
      <c r="A49" s="343" t="s">
        <v>96</v>
      </c>
      <c r="B49" s="344" t="s">
        <v>97</v>
      </c>
      <c r="C49" s="335" t="s">
        <v>98</v>
      </c>
      <c r="D49" s="336" t="s">
        <v>38</v>
      </c>
      <c r="E49" s="337">
        <f t="shared" si="10"/>
        <v>0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v>0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v>0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0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99</v>
      </c>
      <c r="B50" s="344" t="s">
        <v>100</v>
      </c>
      <c r="C50" s="335" t="s">
        <v>101</v>
      </c>
      <c r="D50" s="336" t="s">
        <v>38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0</v>
      </c>
      <c r="J50" s="338">
        <f t="shared" si="15"/>
        <v>0</v>
      </c>
      <c r="K50" s="339">
        <f t="shared" si="16"/>
        <v>0</v>
      </c>
      <c r="L50" s="337">
        <f>'13'!N51</f>
        <v>0</v>
      </c>
      <c r="M50" s="338">
        <v>0</v>
      </c>
      <c r="N50" s="338">
        <v>0</v>
      </c>
      <c r="O50" s="338">
        <v>0</v>
      </c>
      <c r="P50" s="338">
        <v>0</v>
      </c>
      <c r="Q50" s="338">
        <v>0</v>
      </c>
      <c r="R50" s="339">
        <v>0</v>
      </c>
      <c r="S50" s="337">
        <f>'13'!U51</f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0</v>
      </c>
      <c r="Y50" s="339">
        <v>0</v>
      </c>
      <c r="Z50" s="337">
        <f>'13'!AB51</f>
        <v>0</v>
      </c>
      <c r="AA50" s="338">
        <v>0</v>
      </c>
      <c r="AB50" s="338">
        <v>0</v>
      </c>
      <c r="AC50" s="338">
        <v>0</v>
      </c>
      <c r="AD50" s="338">
        <v>0</v>
      </c>
      <c r="AE50" s="338">
        <v>0</v>
      </c>
      <c r="AF50" s="339">
        <v>0</v>
      </c>
      <c r="AG50" s="337">
        <f>'13'!AI51</f>
        <v>0</v>
      </c>
      <c r="AH50" s="338">
        <v>0</v>
      </c>
      <c r="AI50" s="338">
        <v>0</v>
      </c>
      <c r="AJ50" s="338">
        <v>0</v>
      </c>
      <c r="AK50" s="338">
        <v>0</v>
      </c>
      <c r="AL50" s="338">
        <v>0</v>
      </c>
      <c r="AM50" s="339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0</v>
      </c>
      <c r="AS50" s="335">
        <f t="shared" si="6"/>
        <v>0</v>
      </c>
      <c r="AT50" s="336">
        <f t="shared" si="7"/>
        <v>0</v>
      </c>
      <c r="AU50" s="341">
        <f>'13'!AW51</f>
        <v>0</v>
      </c>
      <c r="AV50" s="335">
        <v>0</v>
      </c>
      <c r="AW50" s="335">
        <v>0</v>
      </c>
      <c r="AX50" s="335">
        <v>0</v>
      </c>
      <c r="AY50" s="335">
        <v>0</v>
      </c>
      <c r="AZ50" s="335">
        <v>0</v>
      </c>
      <c r="BA50" s="336">
        <v>0</v>
      </c>
      <c r="BB50" s="341">
        <f>'13'!BD51</f>
        <v>0</v>
      </c>
      <c r="BC50" s="335">
        <v>0</v>
      </c>
      <c r="BD50" s="335">
        <v>0</v>
      </c>
      <c r="BE50" s="335">
        <v>0</v>
      </c>
      <c r="BF50" s="335">
        <v>0</v>
      </c>
      <c r="BG50" s="335">
        <v>0</v>
      </c>
      <c r="BH50" s="342">
        <v>0</v>
      </c>
      <c r="BI50" s="341">
        <f>'13'!BK51</f>
        <v>0</v>
      </c>
      <c r="BJ50" s="335">
        <v>0</v>
      </c>
      <c r="BK50" s="335">
        <v>0</v>
      </c>
      <c r="BL50" s="335">
        <v>0</v>
      </c>
      <c r="BM50" s="335">
        <v>0</v>
      </c>
      <c r="BN50" s="335">
        <v>0</v>
      </c>
      <c r="BO50" s="342">
        <v>0</v>
      </c>
      <c r="BP50" s="335">
        <f>'13'!BR51</f>
        <v>0</v>
      </c>
      <c r="BQ50" s="335">
        <v>0</v>
      </c>
      <c r="BR50" s="335">
        <v>0</v>
      </c>
      <c r="BS50" s="335">
        <v>0</v>
      </c>
      <c r="BT50" s="335">
        <v>0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0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99</v>
      </c>
      <c r="B51" s="344" t="s">
        <v>102</v>
      </c>
      <c r="C51" s="335" t="s">
        <v>101</v>
      </c>
      <c r="D51" s="336" t="s">
        <v>38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0.42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0.31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0.11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0.12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0.12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-0.3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103</v>
      </c>
      <c r="B52" s="344" t="s">
        <v>104</v>
      </c>
      <c r="C52" s="335" t="s">
        <v>105</v>
      </c>
      <c r="D52" s="336" t="s">
        <v>38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0.14000000000000001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v>0</v>
      </c>
      <c r="O52" s="338">
        <v>0</v>
      </c>
      <c r="P52" s="338">
        <f>'13'!P53</f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v>0</v>
      </c>
      <c r="V52" s="338">
        <v>0</v>
      </c>
      <c r="W52" s="338">
        <f>'13'!W53</f>
        <v>0.14000000000000001</v>
      </c>
      <c r="X52" s="338">
        <v>0</v>
      </c>
      <c r="Y52" s="339">
        <v>0</v>
      </c>
      <c r="Z52" s="337">
        <v>0</v>
      </c>
      <c r="AA52" s="338">
        <v>0</v>
      </c>
      <c r="AB52" s="338">
        <v>0</v>
      </c>
      <c r="AC52" s="338">
        <v>0</v>
      </c>
      <c r="AD52" s="338">
        <f>'13'!AD53</f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v>0</v>
      </c>
      <c r="AJ52" s="338">
        <v>0</v>
      </c>
      <c r="AK52" s="338">
        <f>'13'!AK53</f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0.77500000000000002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v>0</v>
      </c>
      <c r="AX52" s="335">
        <v>0</v>
      </c>
      <c r="AY52" s="335">
        <f>'13'!AY53</f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v>0</v>
      </c>
      <c r="BE52" s="335">
        <v>0</v>
      </c>
      <c r="BF52" s="335">
        <f>'13'!BF53</f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v>0</v>
      </c>
      <c r="BL52" s="335">
        <v>0</v>
      </c>
      <c r="BM52" s="335">
        <f>'13'!BM53</f>
        <v>0.77500000000000002</v>
      </c>
      <c r="BN52" s="335">
        <v>0</v>
      </c>
      <c r="BO52" s="342">
        <v>0</v>
      </c>
      <c r="BP52" s="335">
        <v>0</v>
      </c>
      <c r="BQ52" s="335">
        <v>0</v>
      </c>
      <c r="BR52" s="335">
        <v>0</v>
      </c>
      <c r="BS52" s="335">
        <v>0</v>
      </c>
      <c r="BT52" s="335">
        <f>'13'!BT53</f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0.63500000000000001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106</v>
      </c>
      <c r="B53" s="344" t="s">
        <v>107</v>
      </c>
      <c r="C53" s="335" t="s">
        <v>108</v>
      </c>
      <c r="D53" s="336" t="s">
        <v>38</v>
      </c>
      <c r="E53" s="337">
        <f t="shared" si="10"/>
        <v>0</v>
      </c>
      <c r="F53" s="338">
        <f t="shared" si="11"/>
        <v>0</v>
      </c>
      <c r="G53" s="338">
        <f t="shared" si="12"/>
        <v>0.7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0.2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0.5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4.59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4.59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3.8899999999999997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22.5" outlineLevel="2" x14ac:dyDescent="0.2">
      <c r="A54" s="343" t="s">
        <v>109</v>
      </c>
      <c r="B54" s="344" t="s">
        <v>110</v>
      </c>
      <c r="C54" s="335" t="s">
        <v>111</v>
      </c>
      <c r="D54" s="336" t="s">
        <v>38</v>
      </c>
      <c r="E54" s="337">
        <f t="shared" si="10"/>
        <v>0</v>
      </c>
      <c r="F54" s="338">
        <f t="shared" si="11"/>
        <v>0</v>
      </c>
      <c r="G54" s="338">
        <f t="shared" si="12"/>
        <v>0</v>
      </c>
      <c r="H54" s="338">
        <f t="shared" si="13"/>
        <v>0</v>
      </c>
      <c r="I54" s="338">
        <f t="shared" si="14"/>
        <v>0</v>
      </c>
      <c r="J54" s="338">
        <f t="shared" si="15"/>
        <v>0</v>
      </c>
      <c r="K54" s="339">
        <f t="shared" si="16"/>
        <v>0</v>
      </c>
      <c r="L54" s="337">
        <v>0</v>
      </c>
      <c r="M54" s="338">
        <v>0</v>
      </c>
      <c r="N54" s="338">
        <f>'13'!P55</f>
        <v>0</v>
      </c>
      <c r="O54" s="338">
        <v>0</v>
      </c>
      <c r="P54" s="338">
        <v>0</v>
      </c>
      <c r="Q54" s="338">
        <v>0</v>
      </c>
      <c r="R54" s="339">
        <v>0</v>
      </c>
      <c r="S54" s="337">
        <v>0</v>
      </c>
      <c r="T54" s="338">
        <v>0</v>
      </c>
      <c r="U54" s="338">
        <f>'13'!W55</f>
        <v>0</v>
      </c>
      <c r="V54" s="338">
        <v>0</v>
      </c>
      <c r="W54" s="338">
        <v>0</v>
      </c>
      <c r="X54" s="338">
        <v>0</v>
      </c>
      <c r="Y54" s="339">
        <v>0</v>
      </c>
      <c r="Z54" s="337">
        <v>0</v>
      </c>
      <c r="AA54" s="338">
        <v>0</v>
      </c>
      <c r="AB54" s="338">
        <f>'13'!AD55</f>
        <v>0</v>
      </c>
      <c r="AC54" s="338">
        <v>0</v>
      </c>
      <c r="AD54" s="338">
        <v>0</v>
      </c>
      <c r="AE54" s="338">
        <v>0</v>
      </c>
      <c r="AF54" s="339">
        <v>0</v>
      </c>
      <c r="AG54" s="337">
        <v>0</v>
      </c>
      <c r="AH54" s="338">
        <v>0</v>
      </c>
      <c r="AI54" s="338">
        <f>'13'!AK55</f>
        <v>0</v>
      </c>
      <c r="AJ54" s="338">
        <v>0</v>
      </c>
      <c r="AK54" s="338">
        <v>0</v>
      </c>
      <c r="AL54" s="338">
        <v>0</v>
      </c>
      <c r="AM54" s="340">
        <v>0</v>
      </c>
      <c r="AN54" s="341">
        <f t="shared" si="18"/>
        <v>0</v>
      </c>
      <c r="AO54" s="335">
        <f t="shared" si="2"/>
        <v>0</v>
      </c>
      <c r="AP54" s="335">
        <f t="shared" si="3"/>
        <v>0</v>
      </c>
      <c r="AQ54" s="335">
        <f t="shared" si="4"/>
        <v>0</v>
      </c>
      <c r="AR54" s="335">
        <f t="shared" si="5"/>
        <v>0</v>
      </c>
      <c r="AS54" s="335">
        <f t="shared" si="6"/>
        <v>0</v>
      </c>
      <c r="AT54" s="336">
        <f t="shared" si="7"/>
        <v>0</v>
      </c>
      <c r="AU54" s="341">
        <v>0</v>
      </c>
      <c r="AV54" s="335">
        <v>0</v>
      </c>
      <c r="AW54" s="335">
        <f>'13'!AY55</f>
        <v>0</v>
      </c>
      <c r="AX54" s="335">
        <v>0</v>
      </c>
      <c r="AY54" s="335">
        <v>0</v>
      </c>
      <c r="AZ54" s="335">
        <v>0</v>
      </c>
      <c r="BA54" s="336">
        <v>0</v>
      </c>
      <c r="BB54" s="341">
        <v>0</v>
      </c>
      <c r="BC54" s="335">
        <v>0</v>
      </c>
      <c r="BD54" s="335">
        <f>'13'!BF55</f>
        <v>0</v>
      </c>
      <c r="BE54" s="335">
        <v>0</v>
      </c>
      <c r="BF54" s="335">
        <v>0</v>
      </c>
      <c r="BG54" s="335">
        <v>0</v>
      </c>
      <c r="BH54" s="342">
        <v>0</v>
      </c>
      <c r="BI54" s="341">
        <v>0</v>
      </c>
      <c r="BJ54" s="335">
        <v>0</v>
      </c>
      <c r="BK54" s="335">
        <f>'13'!BM55</f>
        <v>0</v>
      </c>
      <c r="BL54" s="335">
        <v>0</v>
      </c>
      <c r="BM54" s="335">
        <v>0</v>
      </c>
      <c r="BN54" s="335">
        <v>0</v>
      </c>
      <c r="BO54" s="342">
        <v>0</v>
      </c>
      <c r="BP54" s="335">
        <v>0</v>
      </c>
      <c r="BQ54" s="335">
        <v>0</v>
      </c>
      <c r="BR54" s="335">
        <f>'13'!BT55</f>
        <v>0</v>
      </c>
      <c r="BS54" s="335">
        <v>0</v>
      </c>
      <c r="BT54" s="335">
        <v>0</v>
      </c>
      <c r="BU54" s="335">
        <v>0</v>
      </c>
      <c r="BV54" s="342">
        <v>0</v>
      </c>
      <c r="BW54" s="335">
        <f t="shared" si="20"/>
        <v>0</v>
      </c>
      <c r="BX54" s="335">
        <f t="shared" si="21"/>
        <v>0</v>
      </c>
      <c r="BY54" s="335">
        <f t="shared" si="22"/>
        <v>0</v>
      </c>
      <c r="BZ54" s="335">
        <f t="shared" si="23"/>
        <v>0</v>
      </c>
      <c r="CA54" s="335">
        <f t="shared" si="24"/>
        <v>0</v>
      </c>
      <c r="CB54" s="335">
        <f t="shared" si="25"/>
        <v>0</v>
      </c>
      <c r="CC54" s="335">
        <f t="shared" si="26"/>
        <v>0</v>
      </c>
      <c r="CD54" s="335"/>
    </row>
    <row r="55" spans="1:82" s="8" customFormat="1" ht="33.75" x14ac:dyDescent="0.2">
      <c r="A55" s="345" t="s">
        <v>112</v>
      </c>
      <c r="B55" s="346" t="s">
        <v>42</v>
      </c>
      <c r="C55" s="330" t="s">
        <v>31</v>
      </c>
      <c r="D55" s="331" t="s">
        <v>38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v>0</v>
      </c>
      <c r="M55" s="326">
        <v>0</v>
      </c>
      <c r="N55" s="326">
        <v>0</v>
      </c>
      <c r="O55" s="326">
        <v>0</v>
      </c>
      <c r="P55" s="326">
        <v>0</v>
      </c>
      <c r="Q55" s="326">
        <v>0</v>
      </c>
      <c r="R55" s="327">
        <v>0</v>
      </c>
      <c r="S55" s="325">
        <v>0</v>
      </c>
      <c r="T55" s="326">
        <v>0</v>
      </c>
      <c r="U55" s="326">
        <v>0</v>
      </c>
      <c r="V55" s="326">
        <v>0</v>
      </c>
      <c r="W55" s="326">
        <v>0</v>
      </c>
      <c r="X55" s="326">
        <v>0</v>
      </c>
      <c r="Y55" s="328">
        <v>0</v>
      </c>
      <c r="Z55" s="325">
        <v>0</v>
      </c>
      <c r="AA55" s="326">
        <v>0</v>
      </c>
      <c r="AB55" s="326">
        <v>0</v>
      </c>
      <c r="AC55" s="326">
        <v>0</v>
      </c>
      <c r="AD55" s="326">
        <v>0</v>
      </c>
      <c r="AE55" s="326">
        <v>0</v>
      </c>
      <c r="AF55" s="328">
        <v>0</v>
      </c>
      <c r="AG55" s="326">
        <v>0</v>
      </c>
      <c r="AH55" s="326">
        <v>0</v>
      </c>
      <c r="AI55" s="326">
        <v>0</v>
      </c>
      <c r="AJ55" s="326">
        <v>0</v>
      </c>
      <c r="AK55" s="326">
        <v>0</v>
      </c>
      <c r="AL55" s="326">
        <v>0</v>
      </c>
      <c r="AM55" s="328"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v>0</v>
      </c>
      <c r="AV55" s="330">
        <v>0</v>
      </c>
      <c r="AW55" s="330">
        <v>0</v>
      </c>
      <c r="AX55" s="330">
        <v>0</v>
      </c>
      <c r="AY55" s="330">
        <v>0</v>
      </c>
      <c r="AZ55" s="330">
        <v>0</v>
      </c>
      <c r="BA55" s="331">
        <v>0</v>
      </c>
      <c r="BB55" s="329">
        <v>0</v>
      </c>
      <c r="BC55" s="330">
        <v>0</v>
      </c>
      <c r="BD55" s="330">
        <v>0</v>
      </c>
      <c r="BE55" s="330">
        <v>0</v>
      </c>
      <c r="BF55" s="330">
        <v>0</v>
      </c>
      <c r="BG55" s="330">
        <v>0</v>
      </c>
      <c r="BH55" s="332">
        <v>0</v>
      </c>
      <c r="BI55" s="329">
        <v>0</v>
      </c>
      <c r="BJ55" s="330">
        <v>0</v>
      </c>
      <c r="BK55" s="330">
        <v>0</v>
      </c>
      <c r="BL55" s="330">
        <v>0</v>
      </c>
      <c r="BM55" s="330">
        <v>0</v>
      </c>
      <c r="BN55" s="330">
        <v>0</v>
      </c>
      <c r="BO55" s="332">
        <v>0</v>
      </c>
      <c r="BP55" s="330">
        <v>0</v>
      </c>
      <c r="BQ55" s="330">
        <v>0</v>
      </c>
      <c r="BR55" s="330">
        <v>0</v>
      </c>
      <c r="BS55" s="330">
        <v>0</v>
      </c>
      <c r="BT55" s="330">
        <v>0</v>
      </c>
      <c r="BU55" s="330">
        <v>0</v>
      </c>
      <c r="BV55" s="332"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x14ac:dyDescent="0.2">
      <c r="A56" s="345" t="s">
        <v>113</v>
      </c>
      <c r="B56" s="346" t="s">
        <v>114</v>
      </c>
      <c r="C56" s="330" t="s">
        <v>31</v>
      </c>
      <c r="D56" s="331" t="s">
        <v>38</v>
      </c>
      <c r="E56" s="325">
        <f t="shared" si="10"/>
        <v>0</v>
      </c>
      <c r="F56" s="326">
        <f t="shared" si="11"/>
        <v>0</v>
      </c>
      <c r="G56" s="326">
        <f t="shared" si="12"/>
        <v>0</v>
      </c>
      <c r="H56" s="326">
        <f t="shared" si="13"/>
        <v>0</v>
      </c>
      <c r="I56" s="326">
        <f t="shared" si="14"/>
        <v>0</v>
      </c>
      <c r="J56" s="326">
        <f t="shared" si="15"/>
        <v>0</v>
      </c>
      <c r="K56" s="327">
        <f t="shared" si="16"/>
        <v>0</v>
      </c>
      <c r="L56" s="325">
        <f>SUM(L57:L59)</f>
        <v>0</v>
      </c>
      <c r="M56" s="326">
        <f t="shared" ref="M56:AM56" si="47">SUM(M57:M59)</f>
        <v>0</v>
      </c>
      <c r="N56" s="326">
        <f t="shared" si="47"/>
        <v>0</v>
      </c>
      <c r="O56" s="326">
        <f t="shared" si="47"/>
        <v>0</v>
      </c>
      <c r="P56" s="326">
        <f t="shared" si="47"/>
        <v>0</v>
      </c>
      <c r="Q56" s="326">
        <f t="shared" si="47"/>
        <v>0</v>
      </c>
      <c r="R56" s="327">
        <f t="shared" si="47"/>
        <v>0</v>
      </c>
      <c r="S56" s="325">
        <f t="shared" si="47"/>
        <v>0</v>
      </c>
      <c r="T56" s="326">
        <f t="shared" si="47"/>
        <v>0</v>
      </c>
      <c r="U56" s="326">
        <f t="shared" si="47"/>
        <v>0</v>
      </c>
      <c r="V56" s="326">
        <f t="shared" si="47"/>
        <v>0</v>
      </c>
      <c r="W56" s="326">
        <f t="shared" si="47"/>
        <v>0</v>
      </c>
      <c r="X56" s="326">
        <f t="shared" si="47"/>
        <v>0</v>
      </c>
      <c r="Y56" s="328">
        <f t="shared" si="47"/>
        <v>0</v>
      </c>
      <c r="Z56" s="325">
        <f t="shared" si="47"/>
        <v>0</v>
      </c>
      <c r="AA56" s="326">
        <f t="shared" si="47"/>
        <v>0</v>
      </c>
      <c r="AB56" s="326">
        <f t="shared" si="47"/>
        <v>0</v>
      </c>
      <c r="AC56" s="326">
        <f t="shared" si="47"/>
        <v>0</v>
      </c>
      <c r="AD56" s="326">
        <f t="shared" si="47"/>
        <v>0</v>
      </c>
      <c r="AE56" s="326">
        <f t="shared" si="47"/>
        <v>0</v>
      </c>
      <c r="AF56" s="328">
        <f t="shared" si="47"/>
        <v>0</v>
      </c>
      <c r="AG56" s="326">
        <f t="shared" si="47"/>
        <v>0</v>
      </c>
      <c r="AH56" s="326">
        <f t="shared" si="47"/>
        <v>0</v>
      </c>
      <c r="AI56" s="326">
        <f t="shared" si="47"/>
        <v>0</v>
      </c>
      <c r="AJ56" s="326">
        <f t="shared" si="47"/>
        <v>0</v>
      </c>
      <c r="AK56" s="326">
        <f t="shared" si="47"/>
        <v>0</v>
      </c>
      <c r="AL56" s="326">
        <f t="shared" si="47"/>
        <v>0</v>
      </c>
      <c r="AM56" s="328">
        <f t="shared" si="47"/>
        <v>0</v>
      </c>
      <c r="AN56" s="329">
        <f t="shared" si="18"/>
        <v>0</v>
      </c>
      <c r="AO56" s="330">
        <f t="shared" si="2"/>
        <v>0</v>
      </c>
      <c r="AP56" s="330">
        <f t="shared" si="3"/>
        <v>0</v>
      </c>
      <c r="AQ56" s="330">
        <f t="shared" si="4"/>
        <v>0</v>
      </c>
      <c r="AR56" s="330">
        <f t="shared" si="5"/>
        <v>0</v>
      </c>
      <c r="AS56" s="330">
        <f t="shared" si="6"/>
        <v>0</v>
      </c>
      <c r="AT56" s="331">
        <f t="shared" si="7"/>
        <v>0</v>
      </c>
      <c r="AU56" s="329">
        <f t="shared" ref="AU56:BV56" si="48">SUM(AU57:AU59)</f>
        <v>0</v>
      </c>
      <c r="AV56" s="330">
        <f t="shared" si="48"/>
        <v>0</v>
      </c>
      <c r="AW56" s="330">
        <f t="shared" si="48"/>
        <v>0</v>
      </c>
      <c r="AX56" s="330">
        <f t="shared" si="48"/>
        <v>0</v>
      </c>
      <c r="AY56" s="330">
        <f t="shared" si="48"/>
        <v>0</v>
      </c>
      <c r="AZ56" s="330">
        <f t="shared" si="48"/>
        <v>0</v>
      </c>
      <c r="BA56" s="331">
        <f t="shared" si="48"/>
        <v>0</v>
      </c>
      <c r="BB56" s="329">
        <f t="shared" si="48"/>
        <v>0</v>
      </c>
      <c r="BC56" s="330">
        <f t="shared" si="48"/>
        <v>0</v>
      </c>
      <c r="BD56" s="330">
        <f t="shared" si="48"/>
        <v>0</v>
      </c>
      <c r="BE56" s="330">
        <f t="shared" si="48"/>
        <v>0</v>
      </c>
      <c r="BF56" s="330">
        <f t="shared" si="48"/>
        <v>0</v>
      </c>
      <c r="BG56" s="330">
        <f t="shared" si="48"/>
        <v>0</v>
      </c>
      <c r="BH56" s="332">
        <f t="shared" si="48"/>
        <v>0</v>
      </c>
      <c r="BI56" s="329">
        <f t="shared" si="48"/>
        <v>0</v>
      </c>
      <c r="BJ56" s="330">
        <f t="shared" si="48"/>
        <v>0</v>
      </c>
      <c r="BK56" s="330">
        <f t="shared" si="48"/>
        <v>0</v>
      </c>
      <c r="BL56" s="330">
        <f t="shared" si="48"/>
        <v>0</v>
      </c>
      <c r="BM56" s="330">
        <f t="shared" si="48"/>
        <v>0</v>
      </c>
      <c r="BN56" s="330">
        <f t="shared" si="48"/>
        <v>0</v>
      </c>
      <c r="BO56" s="332">
        <f t="shared" si="48"/>
        <v>0</v>
      </c>
      <c r="BP56" s="330">
        <f t="shared" si="48"/>
        <v>0</v>
      </c>
      <c r="BQ56" s="330">
        <f t="shared" si="48"/>
        <v>0</v>
      </c>
      <c r="BR56" s="330">
        <f t="shared" si="48"/>
        <v>0</v>
      </c>
      <c r="BS56" s="330">
        <f t="shared" si="48"/>
        <v>0</v>
      </c>
      <c r="BT56" s="330">
        <f t="shared" si="48"/>
        <v>0</v>
      </c>
      <c r="BU56" s="330">
        <f t="shared" si="48"/>
        <v>0</v>
      </c>
      <c r="BV56" s="332">
        <f t="shared" si="48"/>
        <v>0</v>
      </c>
      <c r="BW56" s="330">
        <f t="shared" si="20"/>
        <v>0</v>
      </c>
      <c r="BX56" s="330">
        <f t="shared" si="21"/>
        <v>0</v>
      </c>
      <c r="BY56" s="330">
        <f t="shared" si="22"/>
        <v>0</v>
      </c>
      <c r="BZ56" s="330">
        <f t="shared" si="23"/>
        <v>0</v>
      </c>
      <c r="CA56" s="330">
        <f t="shared" si="24"/>
        <v>0</v>
      </c>
      <c r="CB56" s="330">
        <f t="shared" si="25"/>
        <v>0</v>
      </c>
      <c r="CC56" s="330">
        <f t="shared" si="26"/>
        <v>0</v>
      </c>
      <c r="CD56" s="330"/>
    </row>
    <row r="57" spans="1:82" s="8" customFormat="1" ht="22.5" outlineLevel="2" x14ac:dyDescent="0.2">
      <c r="A57" s="343" t="s">
        <v>115</v>
      </c>
      <c r="B57" s="344" t="s">
        <v>116</v>
      </c>
      <c r="C57" s="335" t="s">
        <v>117</v>
      </c>
      <c r="D57" s="336" t="s">
        <v>38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118</v>
      </c>
      <c r="B58" s="344" t="s">
        <v>119</v>
      </c>
      <c r="C58" s="335" t="s">
        <v>120</v>
      </c>
      <c r="D58" s="336" t="s">
        <v>38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outlineLevel="2" x14ac:dyDescent="0.2">
      <c r="A59" s="343" t="s">
        <v>121</v>
      </c>
      <c r="B59" s="344" t="s">
        <v>122</v>
      </c>
      <c r="C59" s="335" t="s">
        <v>123</v>
      </c>
      <c r="D59" s="336" t="s">
        <v>38</v>
      </c>
      <c r="E59" s="337">
        <f t="shared" si="10"/>
        <v>0</v>
      </c>
      <c r="F59" s="338">
        <f t="shared" si="11"/>
        <v>0</v>
      </c>
      <c r="G59" s="338">
        <f t="shared" si="12"/>
        <v>0</v>
      </c>
      <c r="H59" s="338">
        <f t="shared" si="13"/>
        <v>0</v>
      </c>
      <c r="I59" s="338">
        <f t="shared" si="14"/>
        <v>0</v>
      </c>
      <c r="J59" s="338">
        <f t="shared" si="15"/>
        <v>0</v>
      </c>
      <c r="K59" s="339">
        <f t="shared" si="16"/>
        <v>0</v>
      </c>
      <c r="L59" s="337">
        <v>0</v>
      </c>
      <c r="M59" s="338">
        <v>0</v>
      </c>
      <c r="N59" s="338">
        <v>0</v>
      </c>
      <c r="O59" s="338">
        <v>0</v>
      </c>
      <c r="P59" s="338">
        <v>0</v>
      </c>
      <c r="Q59" s="338">
        <v>0</v>
      </c>
      <c r="R59" s="339">
        <v>0</v>
      </c>
      <c r="S59" s="337">
        <v>0</v>
      </c>
      <c r="T59" s="338">
        <v>0</v>
      </c>
      <c r="U59" s="338">
        <v>0</v>
      </c>
      <c r="V59" s="338">
        <v>0</v>
      </c>
      <c r="W59" s="338">
        <v>0</v>
      </c>
      <c r="X59" s="338">
        <v>0</v>
      </c>
      <c r="Y59" s="340">
        <v>0</v>
      </c>
      <c r="Z59" s="337">
        <v>0</v>
      </c>
      <c r="AA59" s="338">
        <v>0</v>
      </c>
      <c r="AB59" s="338">
        <v>0</v>
      </c>
      <c r="AC59" s="338">
        <v>0</v>
      </c>
      <c r="AD59" s="338">
        <v>0</v>
      </c>
      <c r="AE59" s="338">
        <v>0</v>
      </c>
      <c r="AF59" s="340">
        <v>0</v>
      </c>
      <c r="AG59" s="338">
        <v>0</v>
      </c>
      <c r="AH59" s="338">
        <v>0</v>
      </c>
      <c r="AI59" s="338">
        <v>0</v>
      </c>
      <c r="AJ59" s="338">
        <v>0</v>
      </c>
      <c r="AK59" s="338">
        <v>0</v>
      </c>
      <c r="AL59" s="338">
        <v>0</v>
      </c>
      <c r="AM59" s="340">
        <v>0</v>
      </c>
      <c r="AN59" s="341">
        <f t="shared" si="18"/>
        <v>0</v>
      </c>
      <c r="AO59" s="335">
        <f t="shared" si="2"/>
        <v>0</v>
      </c>
      <c r="AP59" s="335">
        <f t="shared" si="3"/>
        <v>0</v>
      </c>
      <c r="AQ59" s="335">
        <f t="shared" si="4"/>
        <v>0</v>
      </c>
      <c r="AR59" s="335">
        <f t="shared" si="5"/>
        <v>0</v>
      </c>
      <c r="AS59" s="335">
        <f t="shared" si="6"/>
        <v>0</v>
      </c>
      <c r="AT59" s="336">
        <f t="shared" si="7"/>
        <v>0</v>
      </c>
      <c r="AU59" s="341">
        <v>0</v>
      </c>
      <c r="AV59" s="335">
        <v>0</v>
      </c>
      <c r="AW59" s="335">
        <v>0</v>
      </c>
      <c r="AX59" s="335">
        <v>0</v>
      </c>
      <c r="AY59" s="335">
        <v>0</v>
      </c>
      <c r="AZ59" s="335">
        <v>0</v>
      </c>
      <c r="BA59" s="336">
        <v>0</v>
      </c>
      <c r="BB59" s="341">
        <v>0</v>
      </c>
      <c r="BC59" s="335">
        <v>0</v>
      </c>
      <c r="BD59" s="335">
        <v>0</v>
      </c>
      <c r="BE59" s="335">
        <v>0</v>
      </c>
      <c r="BF59" s="335">
        <v>0</v>
      </c>
      <c r="BG59" s="335">
        <v>0</v>
      </c>
      <c r="BH59" s="342">
        <v>0</v>
      </c>
      <c r="BI59" s="341">
        <v>0</v>
      </c>
      <c r="BJ59" s="335">
        <v>0</v>
      </c>
      <c r="BK59" s="335">
        <v>0</v>
      </c>
      <c r="BL59" s="335">
        <v>0</v>
      </c>
      <c r="BM59" s="335">
        <v>0</v>
      </c>
      <c r="BN59" s="335">
        <v>0</v>
      </c>
      <c r="BO59" s="342">
        <v>0</v>
      </c>
      <c r="BP59" s="335">
        <v>0</v>
      </c>
      <c r="BQ59" s="335">
        <v>0</v>
      </c>
      <c r="BR59" s="335">
        <v>0</v>
      </c>
      <c r="BS59" s="335">
        <v>0</v>
      </c>
      <c r="BT59" s="335">
        <v>0</v>
      </c>
      <c r="BU59" s="335">
        <v>0</v>
      </c>
      <c r="BV59" s="342">
        <v>0</v>
      </c>
      <c r="BW59" s="335">
        <f t="shared" si="20"/>
        <v>0</v>
      </c>
      <c r="BX59" s="335">
        <f t="shared" si="21"/>
        <v>0</v>
      </c>
      <c r="BY59" s="335">
        <f t="shared" si="22"/>
        <v>0</v>
      </c>
      <c r="BZ59" s="335">
        <f t="shared" si="23"/>
        <v>0</v>
      </c>
      <c r="CA59" s="335">
        <f t="shared" si="24"/>
        <v>0</v>
      </c>
      <c r="CB59" s="335">
        <f t="shared" si="25"/>
        <v>0</v>
      </c>
      <c r="CC59" s="335">
        <f t="shared" si="26"/>
        <v>0</v>
      </c>
      <c r="CD59" s="335"/>
    </row>
    <row r="60" spans="1:82" s="8" customFormat="1" ht="11.25" x14ac:dyDescent="0.2">
      <c r="E60" s="347"/>
      <c r="F60" s="347"/>
      <c r="G60" s="347"/>
      <c r="H60" s="347"/>
      <c r="I60" s="347"/>
      <c r="J60" s="347"/>
      <c r="K60" s="347"/>
      <c r="L60" s="347"/>
      <c r="M60" s="347"/>
      <c r="N60" s="347"/>
      <c r="O60" s="347"/>
      <c r="P60" s="347"/>
      <c r="Q60" s="347"/>
      <c r="R60" s="347"/>
      <c r="S60" s="347"/>
      <c r="T60" s="347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  <c r="AI60" s="347"/>
      <c r="AJ60" s="347"/>
      <c r="AK60" s="347"/>
      <c r="AL60" s="347"/>
      <c r="AM60" s="347"/>
    </row>
    <row r="62" spans="1:82" s="8" customFormat="1" ht="11.25" x14ac:dyDescent="0.2">
      <c r="A62" s="8" t="s">
        <v>260</v>
      </c>
    </row>
    <row r="63" spans="1:82" s="8" customFormat="1" ht="11.25" x14ac:dyDescent="0.2">
      <c r="A63" s="8" t="s">
        <v>261</v>
      </c>
    </row>
  </sheetData>
  <mergeCells count="32"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L6:Z6"/>
    <mergeCell ref="CA2:CD2"/>
    <mergeCell ref="A3:AK3"/>
    <mergeCell ref="L4:M4"/>
    <mergeCell ref="N4:O4"/>
    <mergeCell ref="P4:Q4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2"/>
  <sheetViews>
    <sheetView topLeftCell="C1" zoomScaleNormal="100" zoomScaleSheetLayoutView="100" workbookViewId="0">
      <selection activeCell="O30" sqref="O30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7.42578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19" width="6.140625" style="6" customWidth="1" outlineLevel="1"/>
    <col min="20" max="20" width="6.5703125" style="6" bestFit="1" customWidth="1" outlineLevel="1"/>
    <col min="21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7.42578125" style="6" bestFit="1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225</v>
      </c>
    </row>
    <row r="2" spans="1:34" s="1" customFormat="1" ht="24" customHeight="1" x14ac:dyDescent="0.2">
      <c r="AD2" s="556" t="s">
        <v>1</v>
      </c>
      <c r="AE2" s="556"/>
      <c r="AF2" s="556"/>
      <c r="AG2" s="556"/>
      <c r="AH2" s="556"/>
    </row>
    <row r="3" spans="1:34" s="4" customFormat="1" ht="25.5" customHeight="1" x14ac:dyDescent="0.2">
      <c r="A3" s="557" t="s">
        <v>226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  <c r="U3" s="558"/>
      <c r="V3" s="558"/>
      <c r="W3" s="558"/>
      <c r="X3" s="558"/>
      <c r="Y3" s="558"/>
      <c r="Z3" s="558"/>
      <c r="AA3" s="558"/>
      <c r="AB3" s="558"/>
      <c r="AC3" s="558"/>
      <c r="AD3" s="558"/>
      <c r="AE3" s="558"/>
      <c r="AF3" s="558"/>
      <c r="AG3" s="558"/>
      <c r="AH3" s="558"/>
    </row>
    <row r="4" spans="1:34" s="4" customFormat="1" ht="12.75" x14ac:dyDescent="0.2">
      <c r="J4" s="5" t="s">
        <v>3</v>
      </c>
      <c r="K4" s="640" t="str">
        <f>'10'!$G$4</f>
        <v>3</v>
      </c>
      <c r="L4" s="640"/>
      <c r="M4" s="641" t="s">
        <v>136</v>
      </c>
      <c r="N4" s="641"/>
      <c r="O4" s="640" t="str">
        <f>'10'!$J$4</f>
        <v>2019</v>
      </c>
      <c r="P4" s="640"/>
      <c r="Q4" s="4" t="s">
        <v>5</v>
      </c>
    </row>
    <row r="5" spans="1:34" ht="11.25" customHeight="1" x14ac:dyDescent="0.25"/>
    <row r="6" spans="1:34" s="4" customFormat="1" ht="12.75" x14ac:dyDescent="0.2">
      <c r="J6" s="68" t="s">
        <v>6</v>
      </c>
      <c r="K6" s="639" t="str">
        <f>'10'!$G$6</f>
        <v xml:space="preserve"> АО «Вологодская областная энергетическая компания» </v>
      </c>
      <c r="L6" s="639"/>
      <c r="M6" s="639"/>
      <c r="N6" s="639"/>
      <c r="O6" s="639"/>
      <c r="P6" s="639"/>
      <c r="Q6" s="639"/>
      <c r="R6" s="639"/>
      <c r="S6" s="639"/>
      <c r="T6" s="639"/>
      <c r="U6" s="639"/>
      <c r="V6" s="639"/>
      <c r="W6" s="639"/>
      <c r="X6" s="639"/>
    </row>
    <row r="7" spans="1:34" s="8" customFormat="1" ht="10.5" customHeight="1" x14ac:dyDescent="0.2">
      <c r="K7" s="610" t="s">
        <v>8</v>
      </c>
      <c r="L7" s="610"/>
      <c r="M7" s="610"/>
      <c r="N7" s="610"/>
      <c r="O7" s="610"/>
      <c r="P7" s="610"/>
      <c r="Q7" s="610"/>
      <c r="R7" s="610"/>
      <c r="S7" s="610"/>
      <c r="T7" s="610"/>
      <c r="U7" s="610"/>
      <c r="V7" s="610"/>
      <c r="W7" s="610"/>
      <c r="X7" s="610"/>
      <c r="AA7" s="9"/>
      <c r="AB7" s="9"/>
    </row>
    <row r="8" spans="1:34" ht="11.25" customHeight="1" x14ac:dyDescent="0.25"/>
    <row r="9" spans="1:34" s="4" customFormat="1" ht="12.75" x14ac:dyDescent="0.2">
      <c r="N9" s="5" t="s">
        <v>9</v>
      </c>
      <c r="O9" s="642">
        <f>'10'!$J$9</f>
        <v>2020</v>
      </c>
      <c r="P9" s="642"/>
      <c r="Q9" s="4" t="s">
        <v>10</v>
      </c>
    </row>
    <row r="10" spans="1:34" ht="11.25" customHeight="1" x14ac:dyDescent="0.25"/>
    <row r="11" spans="1:34" s="4" customFormat="1" ht="51.75" customHeight="1" x14ac:dyDescent="0.2">
      <c r="L11" s="69" t="s">
        <v>11</v>
      </c>
      <c r="M11" s="643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43"/>
      <c r="O11" s="643"/>
      <c r="P11" s="643"/>
      <c r="Q11" s="643"/>
      <c r="R11" s="643"/>
      <c r="S11" s="643"/>
      <c r="T11" s="643"/>
      <c r="U11" s="643"/>
      <c r="V11" s="643"/>
      <c r="W11" s="643"/>
      <c r="X11" s="643"/>
      <c r="Y11" s="643"/>
      <c r="Z11" s="643"/>
      <c r="AA11" s="643"/>
      <c r="AB11" s="643"/>
      <c r="AC11" s="643"/>
      <c r="AD11" s="643"/>
      <c r="AE11" s="643"/>
      <c r="AF11" s="643"/>
      <c r="AG11" s="643"/>
      <c r="AH11" s="643"/>
    </row>
    <row r="12" spans="1:34" s="8" customFormat="1" ht="11.25" x14ac:dyDescent="0.2">
      <c r="M12" s="555" t="s">
        <v>13</v>
      </c>
      <c r="N12" s="555"/>
      <c r="O12" s="555"/>
      <c r="P12" s="555"/>
      <c r="Q12" s="555"/>
      <c r="R12" s="555"/>
      <c r="S12" s="555"/>
      <c r="T12" s="555"/>
      <c r="U12" s="555"/>
      <c r="V12" s="555"/>
      <c r="W12" s="555"/>
      <c r="X12" s="555"/>
      <c r="Y12" s="555"/>
      <c r="Z12" s="555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65" t="s">
        <v>14</v>
      </c>
      <c r="B14" s="565" t="s">
        <v>15</v>
      </c>
      <c r="C14" s="565" t="s">
        <v>16</v>
      </c>
      <c r="D14" s="565" t="s">
        <v>227</v>
      </c>
      <c r="E14" s="645" t="s">
        <v>963</v>
      </c>
      <c r="F14" s="646"/>
      <c r="G14" s="646"/>
      <c r="H14" s="646"/>
      <c r="I14" s="646"/>
      <c r="J14" s="646"/>
      <c r="K14" s="646"/>
      <c r="L14" s="646"/>
      <c r="M14" s="646"/>
      <c r="N14" s="646"/>
      <c r="O14" s="646"/>
      <c r="P14" s="646"/>
      <c r="Q14" s="646"/>
      <c r="R14" s="646"/>
      <c r="S14" s="646"/>
      <c r="T14" s="646"/>
      <c r="U14" s="646"/>
      <c r="V14" s="646"/>
      <c r="W14" s="646"/>
      <c r="X14" s="646"/>
      <c r="Y14" s="646"/>
      <c r="Z14" s="646"/>
      <c r="AA14" s="646"/>
      <c r="AB14" s="646"/>
      <c r="AC14" s="646"/>
      <c r="AD14" s="646"/>
      <c r="AE14" s="646"/>
      <c r="AF14" s="646"/>
      <c r="AG14" s="646"/>
      <c r="AH14" s="647"/>
    </row>
    <row r="15" spans="1:34" s="1" customFormat="1" ht="15" customHeight="1" x14ac:dyDescent="0.2">
      <c r="A15" s="644"/>
      <c r="B15" s="644"/>
      <c r="C15" s="644"/>
      <c r="D15" s="644"/>
      <c r="E15" s="648" t="s">
        <v>28</v>
      </c>
      <c r="F15" s="649"/>
      <c r="G15" s="649"/>
      <c r="H15" s="649"/>
      <c r="I15" s="649"/>
      <c r="J15" s="636" t="s">
        <v>29</v>
      </c>
      <c r="K15" s="637"/>
      <c r="L15" s="637"/>
      <c r="M15" s="637"/>
      <c r="N15" s="637"/>
      <c r="O15" s="637"/>
      <c r="P15" s="637"/>
      <c r="Q15" s="637"/>
      <c r="R15" s="637"/>
      <c r="S15" s="637"/>
      <c r="T15" s="637"/>
      <c r="U15" s="637"/>
      <c r="V15" s="637"/>
      <c r="W15" s="637"/>
      <c r="X15" s="637"/>
      <c r="Y15" s="637"/>
      <c r="Z15" s="637"/>
      <c r="AA15" s="637"/>
      <c r="AB15" s="637"/>
      <c r="AC15" s="637"/>
      <c r="AD15" s="637"/>
      <c r="AE15" s="637"/>
      <c r="AF15" s="637"/>
      <c r="AG15" s="637"/>
      <c r="AH15" s="638"/>
    </row>
    <row r="16" spans="1:34" s="1" customFormat="1" ht="15" customHeight="1" x14ac:dyDescent="0.2">
      <c r="A16" s="644"/>
      <c r="B16" s="644"/>
      <c r="C16" s="644"/>
      <c r="D16" s="644"/>
      <c r="E16" s="648" t="s">
        <v>21</v>
      </c>
      <c r="F16" s="649"/>
      <c r="G16" s="649"/>
      <c r="H16" s="649"/>
      <c r="I16" s="649"/>
      <c r="J16" s="636" t="s">
        <v>21</v>
      </c>
      <c r="K16" s="637"/>
      <c r="L16" s="637"/>
      <c r="M16" s="637"/>
      <c r="N16" s="637"/>
      <c r="O16" s="636" t="s">
        <v>22</v>
      </c>
      <c r="P16" s="637"/>
      <c r="Q16" s="637"/>
      <c r="R16" s="637"/>
      <c r="S16" s="638"/>
      <c r="T16" s="636" t="s">
        <v>23</v>
      </c>
      <c r="U16" s="637"/>
      <c r="V16" s="637"/>
      <c r="W16" s="637"/>
      <c r="X16" s="638"/>
      <c r="Y16" s="636" t="s">
        <v>24</v>
      </c>
      <c r="Z16" s="637"/>
      <c r="AA16" s="637"/>
      <c r="AB16" s="637"/>
      <c r="AC16" s="638"/>
      <c r="AD16" s="636" t="s">
        <v>25</v>
      </c>
      <c r="AE16" s="637"/>
      <c r="AF16" s="637"/>
      <c r="AG16" s="637"/>
      <c r="AH16" s="638"/>
    </row>
    <row r="17" spans="1:34" s="1" customFormat="1" ht="63" customHeight="1" x14ac:dyDescent="0.2">
      <c r="A17" s="644"/>
      <c r="B17" s="644"/>
      <c r="C17" s="644"/>
      <c r="D17" s="644"/>
      <c r="E17" s="179" t="s">
        <v>150</v>
      </c>
      <c r="F17" s="179" t="s">
        <v>151</v>
      </c>
      <c r="G17" s="179" t="s">
        <v>152</v>
      </c>
      <c r="H17" s="179" t="s">
        <v>153</v>
      </c>
      <c r="I17" s="195" t="s">
        <v>154</v>
      </c>
      <c r="J17" s="201" t="s">
        <v>150</v>
      </c>
      <c r="K17" s="70" t="s">
        <v>151</v>
      </c>
      <c r="L17" s="70" t="s">
        <v>152</v>
      </c>
      <c r="M17" s="70" t="s">
        <v>153</v>
      </c>
      <c r="N17" s="208" t="s">
        <v>154</v>
      </c>
      <c r="O17" s="201" t="s">
        <v>150</v>
      </c>
      <c r="P17" s="70" t="s">
        <v>151</v>
      </c>
      <c r="Q17" s="70" t="s">
        <v>152</v>
      </c>
      <c r="R17" s="70" t="s">
        <v>153</v>
      </c>
      <c r="S17" s="202" t="s">
        <v>154</v>
      </c>
      <c r="T17" s="201" t="s">
        <v>150</v>
      </c>
      <c r="U17" s="70" t="s">
        <v>151</v>
      </c>
      <c r="V17" s="70" t="s">
        <v>152</v>
      </c>
      <c r="W17" s="70" t="s">
        <v>153</v>
      </c>
      <c r="X17" s="202" t="s">
        <v>154</v>
      </c>
      <c r="Y17" s="201" t="s">
        <v>150</v>
      </c>
      <c r="Z17" s="70" t="s">
        <v>151</v>
      </c>
      <c r="AA17" s="70" t="s">
        <v>152</v>
      </c>
      <c r="AB17" s="70" t="s">
        <v>153</v>
      </c>
      <c r="AC17" s="202" t="s">
        <v>154</v>
      </c>
      <c r="AD17" s="201" t="s">
        <v>150</v>
      </c>
      <c r="AE17" s="70" t="s">
        <v>151</v>
      </c>
      <c r="AF17" s="70" t="s">
        <v>152</v>
      </c>
      <c r="AG17" s="70" t="s">
        <v>153</v>
      </c>
      <c r="AH17" s="202" t="s">
        <v>154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155</v>
      </c>
      <c r="F18" s="71" t="s">
        <v>156</v>
      </c>
      <c r="G18" s="71" t="s">
        <v>157</v>
      </c>
      <c r="H18" s="71" t="s">
        <v>158</v>
      </c>
      <c r="I18" s="209" t="s">
        <v>159</v>
      </c>
      <c r="J18" s="203" t="s">
        <v>190</v>
      </c>
      <c r="K18" s="71" t="s">
        <v>191</v>
      </c>
      <c r="L18" s="71" t="s">
        <v>192</v>
      </c>
      <c r="M18" s="71" t="s">
        <v>193</v>
      </c>
      <c r="N18" s="209" t="s">
        <v>194</v>
      </c>
      <c r="O18" s="203" t="s">
        <v>228</v>
      </c>
      <c r="P18" s="71" t="s">
        <v>229</v>
      </c>
      <c r="Q18" s="71" t="s">
        <v>230</v>
      </c>
      <c r="R18" s="71" t="s">
        <v>231</v>
      </c>
      <c r="S18" s="204" t="s">
        <v>232</v>
      </c>
      <c r="T18" s="203" t="s">
        <v>233</v>
      </c>
      <c r="U18" s="71" t="s">
        <v>234</v>
      </c>
      <c r="V18" s="71" t="s">
        <v>235</v>
      </c>
      <c r="W18" s="71" t="s">
        <v>236</v>
      </c>
      <c r="X18" s="204" t="s">
        <v>237</v>
      </c>
      <c r="Y18" s="203" t="s">
        <v>238</v>
      </c>
      <c r="Z18" s="71" t="s">
        <v>239</v>
      </c>
      <c r="AA18" s="71" t="s">
        <v>240</v>
      </c>
      <c r="AB18" s="71" t="s">
        <v>241</v>
      </c>
      <c r="AC18" s="204" t="s">
        <v>242</v>
      </c>
      <c r="AD18" s="203" t="s">
        <v>243</v>
      </c>
      <c r="AE18" s="71" t="s">
        <v>244</v>
      </c>
      <c r="AF18" s="71" t="s">
        <v>245</v>
      </c>
      <c r="AG18" s="71" t="s">
        <v>246</v>
      </c>
      <c r="AH18" s="204" t="s">
        <v>247</v>
      </c>
    </row>
    <row r="19" spans="1:34" s="20" customFormat="1" ht="24" x14ac:dyDescent="0.2">
      <c r="A19" s="15">
        <v>0</v>
      </c>
      <c r="B19" s="16" t="s">
        <v>30</v>
      </c>
      <c r="C19" s="180" t="s">
        <v>31</v>
      </c>
      <c r="D19" s="180" t="s">
        <v>38</v>
      </c>
      <c r="E19" s="181">
        <f>'13'!G20</f>
        <v>2.68</v>
      </c>
      <c r="F19" s="181">
        <f>'13'!H20</f>
        <v>0</v>
      </c>
      <c r="G19" s="181">
        <f>'13'!I20</f>
        <v>43.305999999999997</v>
      </c>
      <c r="H19" s="181">
        <f>'13'!J20</f>
        <v>3.8280000000000003</v>
      </c>
      <c r="I19" s="196">
        <f>'13'!K20</f>
        <v>0</v>
      </c>
      <c r="J19" s="205">
        <f>O19+T19+Y19+AD19</f>
        <v>2.6830000000000003</v>
      </c>
      <c r="K19" s="180">
        <f t="shared" ref="K19:N19" si="0">P19+U19+Z19+AE19</f>
        <v>0</v>
      </c>
      <c r="L19" s="180">
        <f t="shared" si="0"/>
        <v>40.168000000000006</v>
      </c>
      <c r="M19" s="180">
        <f t="shared" si="0"/>
        <v>8.9329999999999998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7.12</v>
      </c>
      <c r="R19" s="180">
        <f>'13'!AZ20</f>
        <v>6.06</v>
      </c>
      <c r="S19" s="218">
        <f>'13'!BA20</f>
        <v>0</v>
      </c>
      <c r="T19" s="205">
        <f>'13'!BD20</f>
        <v>6.3E-2</v>
      </c>
      <c r="U19" s="180">
        <f>'13'!BE20</f>
        <v>0</v>
      </c>
      <c r="V19" s="180">
        <f>'13'!BF20</f>
        <v>15.564</v>
      </c>
      <c r="W19" s="180">
        <f>'13'!BG20</f>
        <v>2.46</v>
      </c>
      <c r="X19" s="218">
        <f>'13'!BH20</f>
        <v>0</v>
      </c>
      <c r="Y19" s="205">
        <f>'13'!BK20</f>
        <v>2.62</v>
      </c>
      <c r="Z19" s="180">
        <f>'13'!BL20</f>
        <v>0</v>
      </c>
      <c r="AA19" s="180">
        <f>'13'!BM20</f>
        <v>17.484000000000002</v>
      </c>
      <c r="AB19" s="180">
        <f>'13'!BN20</f>
        <v>0.41299999999999998</v>
      </c>
      <c r="AC19" s="218">
        <f>'13'!BO20</f>
        <v>0</v>
      </c>
      <c r="AD19" s="205">
        <f>'13'!BR20</f>
        <v>0</v>
      </c>
      <c r="AE19" s="180">
        <f>'13'!BS20</f>
        <v>0</v>
      </c>
      <c r="AF19" s="180">
        <f>'13'!BT20</f>
        <v>0</v>
      </c>
      <c r="AG19" s="180">
        <f>'13'!BU20</f>
        <v>0</v>
      </c>
      <c r="AH19" s="218">
        <f>'13'!BV20</f>
        <v>0</v>
      </c>
    </row>
    <row r="20" spans="1:34" s="1" customFormat="1" ht="12" customHeight="1" outlineLevel="1" x14ac:dyDescent="0.2">
      <c r="A20" s="142" t="s">
        <v>32</v>
      </c>
      <c r="B20" s="22" t="s">
        <v>33</v>
      </c>
      <c r="C20" s="182" t="s">
        <v>31</v>
      </c>
      <c r="D20" s="182" t="s">
        <v>38</v>
      </c>
      <c r="E20" s="181">
        <f>'13'!G21</f>
        <v>0</v>
      </c>
      <c r="F20" s="181">
        <f>'13'!H21</f>
        <v>0</v>
      </c>
      <c r="G20" s="183">
        <f>'13'!I21</f>
        <v>30.196000000000002</v>
      </c>
      <c r="H20" s="183">
        <f>'13'!J21</f>
        <v>3.8280000000000003</v>
      </c>
      <c r="I20" s="197">
        <f>'13'!K21</f>
        <v>0</v>
      </c>
      <c r="J20" s="212">
        <f t="shared" ref="J20:J59" si="1">O20+T20+Y20+AD20</f>
        <v>0</v>
      </c>
      <c r="K20" s="182">
        <f t="shared" ref="K20:K59" si="2">P20+U20+Z20+AE20</f>
        <v>0</v>
      </c>
      <c r="L20" s="180">
        <f t="shared" ref="L20:L59" si="3">Q20+V20+AA20+AF20</f>
        <v>26.792999999999999</v>
      </c>
      <c r="M20" s="182">
        <f t="shared" ref="M20:M59" si="4">R20+W20+AB20+AG20</f>
        <v>8.9329999999999998</v>
      </c>
      <c r="N20" s="213">
        <f t="shared" ref="N20:N59" si="5">S20+X20+AC20+AH20</f>
        <v>0</v>
      </c>
      <c r="O20" s="212">
        <f>'13'!AW21</f>
        <v>0</v>
      </c>
      <c r="P20" s="182">
        <f>'13'!AX21</f>
        <v>0</v>
      </c>
      <c r="Q20" s="182">
        <f>'13'!AY21</f>
        <v>7.12</v>
      </c>
      <c r="R20" s="180">
        <f>'13'!AZ21</f>
        <v>6.06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15.564</v>
      </c>
      <c r="W20" s="180">
        <f>'13'!BG21</f>
        <v>2.46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4.109</v>
      </c>
      <c r="AB20" s="180">
        <f>'13'!BN21</f>
        <v>0.41299999999999998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0</v>
      </c>
      <c r="AG20" s="180">
        <f>'13'!BU21</f>
        <v>0</v>
      </c>
      <c r="AH20" s="218">
        <f>'13'!BV21</f>
        <v>0</v>
      </c>
    </row>
    <row r="21" spans="1:34" s="1" customFormat="1" ht="24" customHeight="1" outlineLevel="1" x14ac:dyDescent="0.2">
      <c r="A21" s="142" t="s">
        <v>34</v>
      </c>
      <c r="B21" s="22" t="s">
        <v>35</v>
      </c>
      <c r="C21" s="182" t="s">
        <v>31</v>
      </c>
      <c r="D21" s="182" t="s">
        <v>38</v>
      </c>
      <c r="E21" s="181">
        <f>'13'!G22</f>
        <v>2.68</v>
      </c>
      <c r="F21" s="181">
        <f>'13'!H22</f>
        <v>0</v>
      </c>
      <c r="G21" s="183">
        <f>'13'!I22</f>
        <v>11.85</v>
      </c>
      <c r="H21" s="183">
        <f>'13'!J22</f>
        <v>0</v>
      </c>
      <c r="I21" s="197">
        <f>'13'!K22</f>
        <v>0</v>
      </c>
      <c r="J21" s="212">
        <f t="shared" si="1"/>
        <v>2.6830000000000003</v>
      </c>
      <c r="K21" s="182">
        <f t="shared" si="2"/>
        <v>0</v>
      </c>
      <c r="L21" s="180">
        <f t="shared" si="3"/>
        <v>7.8900000000000006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6.3E-2</v>
      </c>
      <c r="U21" s="182">
        <f>'13'!BE22</f>
        <v>0</v>
      </c>
      <c r="V21" s="182">
        <f>'13'!BF22</f>
        <v>0</v>
      </c>
      <c r="W21" s="180">
        <f>'13'!BG22</f>
        <v>0</v>
      </c>
      <c r="X21" s="218">
        <f>'13'!BH22</f>
        <v>0</v>
      </c>
      <c r="Y21" s="212">
        <f>'13'!BK22</f>
        <v>2.62</v>
      </c>
      <c r="Z21" s="182">
        <f>'13'!BL22</f>
        <v>0</v>
      </c>
      <c r="AA21" s="182">
        <f>'13'!BM22</f>
        <v>7.8900000000000006</v>
      </c>
      <c r="AB21" s="180">
        <f>'13'!BN22</f>
        <v>0</v>
      </c>
      <c r="AC21" s="218">
        <f>'13'!BO22</f>
        <v>0</v>
      </c>
      <c r="AD21" s="212">
        <f>'13'!BR22</f>
        <v>0</v>
      </c>
      <c r="AE21" s="182">
        <f>'13'!BS22</f>
        <v>0</v>
      </c>
      <c r="AF21" s="182">
        <f>'13'!BT22</f>
        <v>0</v>
      </c>
      <c r="AG21" s="180">
        <f>'13'!BU22</f>
        <v>0</v>
      </c>
      <c r="AH21" s="218">
        <f>'13'!BV22</f>
        <v>0</v>
      </c>
    </row>
    <row r="22" spans="1:34" s="1" customFormat="1" ht="48" customHeight="1" outlineLevel="1" x14ac:dyDescent="0.2">
      <c r="A22" s="142" t="s">
        <v>36</v>
      </c>
      <c r="B22" s="22" t="s">
        <v>37</v>
      </c>
      <c r="C22" s="182" t="s">
        <v>31</v>
      </c>
      <c r="D22" s="182" t="s">
        <v>38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38</v>
      </c>
      <c r="K22" s="182" t="s">
        <v>38</v>
      </c>
      <c r="L22" s="180" t="s">
        <v>38</v>
      </c>
      <c r="M22" s="182" t="s">
        <v>38</v>
      </c>
      <c r="N22" s="213" t="s">
        <v>38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customHeight="1" outlineLevel="1" x14ac:dyDescent="0.2">
      <c r="A23" s="26" t="s">
        <v>39</v>
      </c>
      <c r="B23" s="22" t="s">
        <v>40</v>
      </c>
      <c r="C23" s="182" t="s">
        <v>31</v>
      </c>
      <c r="D23" s="182" t="s">
        <v>38</v>
      </c>
      <c r="E23" s="183">
        <f>'13'!G24</f>
        <v>0</v>
      </c>
      <c r="F23" s="181">
        <f>'13'!H24</f>
        <v>0</v>
      </c>
      <c r="G23" s="183">
        <f>'13'!I24</f>
        <v>1.26</v>
      </c>
      <c r="H23" s="183">
        <f>'13'!J24</f>
        <v>0</v>
      </c>
      <c r="I23" s="197">
        <f>'13'!K24</f>
        <v>0</v>
      </c>
      <c r="J23" s="212">
        <f t="shared" si="1"/>
        <v>0</v>
      </c>
      <c r="K23" s="182">
        <f t="shared" si="2"/>
        <v>0</v>
      </c>
      <c r="L23" s="182">
        <f t="shared" si="3"/>
        <v>5.4849999999999994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0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0</v>
      </c>
      <c r="W23" s="180">
        <f>'13'!BG24</f>
        <v>0</v>
      </c>
      <c r="X23" s="219">
        <f>'13'!BH24</f>
        <v>0</v>
      </c>
      <c r="Y23" s="212">
        <f>'13'!BK24</f>
        <v>0</v>
      </c>
      <c r="Z23" s="182">
        <f>'13'!BL24</f>
        <v>0</v>
      </c>
      <c r="AA23" s="182">
        <f>'13'!BM24</f>
        <v>5.4849999999999994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</v>
      </c>
      <c r="AG23" s="180">
        <f>'13'!BU24</f>
        <v>0</v>
      </c>
      <c r="AH23" s="219">
        <f>'13'!BV24</f>
        <v>0</v>
      </c>
    </row>
    <row r="24" spans="1:34" s="1" customFormat="1" ht="36" customHeight="1" outlineLevel="1" x14ac:dyDescent="0.2">
      <c r="A24" s="26" t="s">
        <v>41</v>
      </c>
      <c r="B24" s="22" t="s">
        <v>42</v>
      </c>
      <c r="C24" s="182" t="s">
        <v>31</v>
      </c>
      <c r="D24" s="182" t="s">
        <v>38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customHeight="1" outlineLevel="1" x14ac:dyDescent="0.2">
      <c r="A25" s="27" t="s">
        <v>43</v>
      </c>
      <c r="B25" s="28" t="s">
        <v>44</v>
      </c>
      <c r="C25" s="184" t="s">
        <v>31</v>
      </c>
      <c r="D25" s="184" t="s">
        <v>38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45</v>
      </c>
      <c r="C26" s="182"/>
      <c r="D26" s="182" t="s">
        <v>38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x14ac:dyDescent="0.2">
      <c r="A27" s="100" t="s">
        <v>46</v>
      </c>
      <c r="B27" s="101" t="s">
        <v>47</v>
      </c>
      <c r="C27" s="186" t="s">
        <v>31</v>
      </c>
      <c r="D27" s="186" t="s">
        <v>38</v>
      </c>
      <c r="E27" s="187">
        <f>'13'!G28</f>
        <v>0</v>
      </c>
      <c r="F27" s="187">
        <f>'13'!H28</f>
        <v>0</v>
      </c>
      <c r="G27" s="187">
        <f>'13'!I28</f>
        <v>30.196000000000002</v>
      </c>
      <c r="H27" s="187">
        <f>'13'!J28</f>
        <v>3.8280000000000003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26.792999999999999</v>
      </c>
      <c r="M27" s="186">
        <f t="shared" si="4"/>
        <v>8.9329999999999998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7.12</v>
      </c>
      <c r="R27" s="186">
        <f>'13'!AZ28</f>
        <v>6.06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15.564</v>
      </c>
      <c r="W27" s="186">
        <f>'13'!BG28</f>
        <v>2.46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4.109</v>
      </c>
      <c r="AB27" s="186">
        <f>'13'!BN28</f>
        <v>0.41299999999999998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0</v>
      </c>
      <c r="AG27" s="186">
        <f>'13'!BU28</f>
        <v>0</v>
      </c>
      <c r="AH27" s="221">
        <f>'13'!BV28</f>
        <v>0</v>
      </c>
    </row>
    <row r="28" spans="1:34" s="1" customFormat="1" ht="36" customHeight="1" outlineLevel="1" x14ac:dyDescent="0.2">
      <c r="A28" s="188" t="s">
        <v>48</v>
      </c>
      <c r="B28" s="189" t="s">
        <v>49</v>
      </c>
      <c r="C28" s="190" t="s">
        <v>31</v>
      </c>
      <c r="D28" s="190" t="s">
        <v>38</v>
      </c>
      <c r="E28" s="191">
        <f>'13'!G29</f>
        <v>0</v>
      </c>
      <c r="F28" s="191">
        <f>'13'!H29</f>
        <v>0</v>
      </c>
      <c r="G28" s="191">
        <f>'13'!I29</f>
        <v>30.196000000000002</v>
      </c>
      <c r="H28" s="191">
        <f>'13'!J29</f>
        <v>3.8280000000000003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26.792999999999999</v>
      </c>
      <c r="M28" s="190">
        <f t="shared" si="4"/>
        <v>8.9329999999999998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7.12</v>
      </c>
      <c r="R28" s="190">
        <f>'13'!AZ29</f>
        <v>6.06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15.564</v>
      </c>
      <c r="W28" s="190">
        <f>'13'!BG29</f>
        <v>2.46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4.109</v>
      </c>
      <c r="AB28" s="190">
        <f>'13'!BN29</f>
        <v>0.41299999999999998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0</v>
      </c>
      <c r="AG28" s="190">
        <f>'13'!BU29</f>
        <v>0</v>
      </c>
      <c r="AH28" s="222">
        <f>'13'!BV29</f>
        <v>0</v>
      </c>
    </row>
    <row r="29" spans="1:34" s="1" customFormat="1" ht="48" customHeight="1" outlineLevel="2" x14ac:dyDescent="0.2">
      <c r="A29" s="39" t="s">
        <v>50</v>
      </c>
      <c r="B29" s="40" t="s">
        <v>51</v>
      </c>
      <c r="C29" s="190" t="s">
        <v>31</v>
      </c>
      <c r="D29" s="190" t="s">
        <v>38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customHeight="1" outlineLevel="2" x14ac:dyDescent="0.2">
      <c r="A30" s="39" t="s">
        <v>52</v>
      </c>
      <c r="B30" s="40" t="s">
        <v>53</v>
      </c>
      <c r="C30" s="190" t="s">
        <v>31</v>
      </c>
      <c r="D30" s="190" t="s">
        <v>38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customHeight="1" outlineLevel="2" x14ac:dyDescent="0.2">
      <c r="A31" s="39" t="s">
        <v>54</v>
      </c>
      <c r="B31" s="40" t="s">
        <v>55</v>
      </c>
      <c r="C31" s="190" t="s">
        <v>31</v>
      </c>
      <c r="D31" s="190" t="s">
        <v>38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x14ac:dyDescent="0.2">
      <c r="A32" s="32" t="s">
        <v>56</v>
      </c>
      <c r="B32" s="33" t="s">
        <v>57</v>
      </c>
      <c r="C32" s="192" t="s">
        <v>31</v>
      </c>
      <c r="D32" s="192" t="s">
        <v>38</v>
      </c>
      <c r="E32" s="193">
        <f>'13'!G33</f>
        <v>2.68</v>
      </c>
      <c r="F32" s="193">
        <f>'13'!H33</f>
        <v>0</v>
      </c>
      <c r="G32" s="193">
        <f>'13'!I33</f>
        <v>11.85</v>
      </c>
      <c r="H32" s="193">
        <f>'13'!J33</f>
        <v>0</v>
      </c>
      <c r="I32" s="200">
        <f>'13'!K33</f>
        <v>0</v>
      </c>
      <c r="J32" s="206">
        <f t="shared" si="1"/>
        <v>2.6830000000000003</v>
      </c>
      <c r="K32" s="192">
        <f t="shared" si="2"/>
        <v>0</v>
      </c>
      <c r="L32" s="192">
        <f t="shared" si="3"/>
        <v>7.8900000000000006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6.3E-2</v>
      </c>
      <c r="U32" s="192">
        <f>'13'!BE33</f>
        <v>0</v>
      </c>
      <c r="V32" s="192">
        <f>'13'!BF33</f>
        <v>0</v>
      </c>
      <c r="W32" s="192">
        <f>'13'!BG33</f>
        <v>0</v>
      </c>
      <c r="X32" s="207">
        <f>'13'!BH33</f>
        <v>0</v>
      </c>
      <c r="Y32" s="206">
        <f>'13'!BK33</f>
        <v>2.62</v>
      </c>
      <c r="Z32" s="192">
        <f>'13'!BL33</f>
        <v>0</v>
      </c>
      <c r="AA32" s="192">
        <f>'13'!BM33</f>
        <v>7.8900000000000006</v>
      </c>
      <c r="AB32" s="192">
        <f>'13'!BN33</f>
        <v>0</v>
      </c>
      <c r="AC32" s="207">
        <f>'13'!BO33</f>
        <v>0</v>
      </c>
      <c r="AD32" s="206">
        <f>'13'!BR33</f>
        <v>0</v>
      </c>
      <c r="AE32" s="192">
        <f>'13'!BS33</f>
        <v>0</v>
      </c>
      <c r="AF32" s="192">
        <f>'13'!BT33</f>
        <v>0</v>
      </c>
      <c r="AG32" s="192">
        <f>'13'!BU33</f>
        <v>0</v>
      </c>
      <c r="AH32" s="207">
        <f>'13'!BV33</f>
        <v>0</v>
      </c>
    </row>
    <row r="33" spans="1:34" s="1" customFormat="1" ht="60" customHeight="1" outlineLevel="1" x14ac:dyDescent="0.2">
      <c r="A33" s="26" t="s">
        <v>58</v>
      </c>
      <c r="B33" s="22" t="s">
        <v>59</v>
      </c>
      <c r="C33" s="182" t="s">
        <v>31</v>
      </c>
      <c r="D33" s="182" t="s">
        <v>38</v>
      </c>
      <c r="E33" s="183">
        <f>'13'!G34</f>
        <v>0.16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0.16300000000000001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6.3E-2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0.1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customHeight="1" outlineLevel="2" x14ac:dyDescent="0.2">
      <c r="A34" s="39" t="s">
        <v>60</v>
      </c>
      <c r="B34" s="40" t="s">
        <v>61</v>
      </c>
      <c r="C34" s="190" t="s">
        <v>62</v>
      </c>
      <c r="D34" s="190" t="s">
        <v>38</v>
      </c>
      <c r="E34" s="191">
        <f>'13'!G35</f>
        <v>0.16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0.16300000000000001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6.3E-2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0.1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customHeight="1" outlineLevel="1" x14ac:dyDescent="0.2">
      <c r="A35" s="26" t="s">
        <v>63</v>
      </c>
      <c r="B35" s="22" t="s">
        <v>64</v>
      </c>
      <c r="C35" s="182" t="s">
        <v>31</v>
      </c>
      <c r="D35" s="182" t="s">
        <v>38</v>
      </c>
      <c r="E35" s="183">
        <f>'13'!G36</f>
        <v>0</v>
      </c>
      <c r="F35" s="183">
        <f>'13'!H36</f>
        <v>0</v>
      </c>
      <c r="G35" s="183">
        <f>'13'!I36</f>
        <v>11.85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7.8900000000000006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7.8900000000000006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0</v>
      </c>
      <c r="AG35" s="182">
        <f>'13'!BU36</f>
        <v>0</v>
      </c>
      <c r="AH35" s="219">
        <f>'13'!BV36</f>
        <v>0</v>
      </c>
    </row>
    <row r="36" spans="1:34" s="1" customFormat="1" ht="12" customHeight="1" outlineLevel="2" x14ac:dyDescent="0.2">
      <c r="A36" s="39" t="s">
        <v>65</v>
      </c>
      <c r="B36" s="40" t="s">
        <v>66</v>
      </c>
      <c r="C36" s="190" t="s">
        <v>67</v>
      </c>
      <c r="D36" s="190" t="s">
        <v>38</v>
      </c>
      <c r="E36" s="191">
        <f>'13'!G37</f>
        <v>0</v>
      </c>
      <c r="F36" s="191">
        <f>'13'!H37</f>
        <v>0</v>
      </c>
      <c r="G36" s="191">
        <f>'13'!I37</f>
        <v>0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customHeight="1" outlineLevel="2" x14ac:dyDescent="0.2">
      <c r="A37" s="39" t="s">
        <v>68</v>
      </c>
      <c r="B37" s="40" t="s">
        <v>69</v>
      </c>
      <c r="C37" s="190" t="s">
        <v>70</v>
      </c>
      <c r="D37" s="190" t="s">
        <v>38</v>
      </c>
      <c r="E37" s="191">
        <f>'13'!G38</f>
        <v>0</v>
      </c>
      <c r="F37" s="191">
        <f>'13'!H38</f>
        <v>0</v>
      </c>
      <c r="G37" s="191">
        <f>'13'!I38</f>
        <v>0.55000000000000004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0.7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0.7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</v>
      </c>
      <c r="AG37" s="190">
        <f>'13'!BU38</f>
        <v>0</v>
      </c>
      <c r="AH37" s="222">
        <f>'13'!BV38</f>
        <v>0</v>
      </c>
    </row>
    <row r="38" spans="1:34" s="1" customFormat="1" ht="24" customHeight="1" outlineLevel="2" x14ac:dyDescent="0.2">
      <c r="A38" s="39" t="s">
        <v>71</v>
      </c>
      <c r="B38" s="40" t="s">
        <v>72</v>
      </c>
      <c r="C38" s="190" t="s">
        <v>73</v>
      </c>
      <c r="D38" s="190" t="s">
        <v>38</v>
      </c>
      <c r="E38" s="191">
        <f>'13'!G39</f>
        <v>0</v>
      </c>
      <c r="F38" s="191">
        <f>'13'!H39</f>
        <v>0</v>
      </c>
      <c r="G38" s="191">
        <f>'13'!I39</f>
        <v>2.4299999999999997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0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0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customHeight="1" outlineLevel="2" x14ac:dyDescent="0.2">
      <c r="A39" s="39" t="s">
        <v>74</v>
      </c>
      <c r="B39" s="40" t="s">
        <v>75</v>
      </c>
      <c r="C39" s="190" t="s">
        <v>76</v>
      </c>
      <c r="D39" s="190" t="s">
        <v>38</v>
      </c>
      <c r="E39" s="191">
        <f>'13'!G40</f>
        <v>0</v>
      </c>
      <c r="F39" s="191">
        <f>'13'!H40</f>
        <v>0</v>
      </c>
      <c r="G39" s="191">
        <f>'13'!I40</f>
        <v>8.8699999999999992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7.19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7.19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0</v>
      </c>
      <c r="AG39" s="190">
        <f>'13'!BU40</f>
        <v>0</v>
      </c>
      <c r="AH39" s="222">
        <f>'13'!BV40</f>
        <v>0</v>
      </c>
    </row>
    <row r="40" spans="1:34" s="1" customFormat="1" ht="36" customHeight="1" outlineLevel="1" x14ac:dyDescent="0.2">
      <c r="A40" s="26" t="s">
        <v>77</v>
      </c>
      <c r="B40" s="22" t="s">
        <v>78</v>
      </c>
      <c r="C40" s="182" t="s">
        <v>31</v>
      </c>
      <c r="D40" s="182" t="s">
        <v>38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38</v>
      </c>
      <c r="K40" s="182" t="s">
        <v>38</v>
      </c>
      <c r="L40" s="182" t="s">
        <v>38</v>
      </c>
      <c r="M40" s="182" t="s">
        <v>38</v>
      </c>
      <c r="N40" s="213" t="s">
        <v>38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customHeight="1" outlineLevel="1" x14ac:dyDescent="0.2">
      <c r="A41" s="26" t="s">
        <v>79</v>
      </c>
      <c r="B41" s="22" t="s">
        <v>80</v>
      </c>
      <c r="C41" s="182" t="s">
        <v>31</v>
      </c>
      <c r="D41" s="182" t="s">
        <v>38</v>
      </c>
      <c r="E41" s="183">
        <f>'13'!G42</f>
        <v>2.52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2.52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2.52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0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customHeight="1" outlineLevel="2" x14ac:dyDescent="0.2">
      <c r="A42" s="39" t="s">
        <v>81</v>
      </c>
      <c r="B42" s="40" t="s">
        <v>82</v>
      </c>
      <c r="C42" s="190" t="s">
        <v>83</v>
      </c>
      <c r="D42" s="190" t="s">
        <v>38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customHeight="1" outlineLevel="2" x14ac:dyDescent="0.2">
      <c r="A43" s="39" t="s">
        <v>84</v>
      </c>
      <c r="B43" s="40" t="s">
        <v>85</v>
      </c>
      <c r="C43" s="190" t="s">
        <v>86</v>
      </c>
      <c r="D43" s="190" t="s">
        <v>38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36" customHeight="1" outlineLevel="2" x14ac:dyDescent="0.2">
      <c r="A44" s="39"/>
      <c r="B44" s="40"/>
      <c r="C44" s="190"/>
      <c r="D44" s="190"/>
      <c r="E44" s="191"/>
      <c r="F44" s="191"/>
      <c r="G44" s="191"/>
      <c r="H44" s="191"/>
      <c r="I44" s="199"/>
      <c r="J44" s="216"/>
      <c r="K44" s="190"/>
      <c r="L44" s="190"/>
      <c r="M44" s="190"/>
      <c r="N44" s="217"/>
      <c r="O44" s="216"/>
      <c r="P44" s="190"/>
      <c r="Q44" s="190"/>
      <c r="R44" s="190"/>
      <c r="S44" s="222"/>
      <c r="T44" s="216"/>
      <c r="U44" s="190"/>
      <c r="V44" s="190"/>
      <c r="W44" s="190"/>
      <c r="X44" s="222"/>
      <c r="Y44" s="216"/>
      <c r="Z44" s="190"/>
      <c r="AA44" s="190"/>
      <c r="AB44" s="190"/>
      <c r="AC44" s="222"/>
      <c r="AD44" s="216"/>
      <c r="AE44" s="190"/>
      <c r="AF44" s="190"/>
      <c r="AG44" s="190"/>
      <c r="AH44" s="222"/>
    </row>
    <row r="45" spans="1:34" s="1" customFormat="1" ht="24" customHeight="1" outlineLevel="2" x14ac:dyDescent="0.2">
      <c r="A45" s="39" t="s">
        <v>87</v>
      </c>
      <c r="B45" s="40" t="s">
        <v>88</v>
      </c>
      <c r="C45" s="190" t="s">
        <v>89</v>
      </c>
      <c r="D45" s="190" t="s">
        <v>38</v>
      </c>
      <c r="E45" s="191">
        <f>'13'!G46</f>
        <v>2.52</v>
      </c>
      <c r="F45" s="191">
        <f>'13'!H46</f>
        <v>0</v>
      </c>
      <c r="G45" s="191">
        <f>'13'!I46</f>
        <v>0</v>
      </c>
      <c r="H45" s="191">
        <f>'13'!J46</f>
        <v>0</v>
      </c>
      <c r="I45" s="199">
        <f>'13'!K46</f>
        <v>0</v>
      </c>
      <c r="J45" s="216">
        <f t="shared" si="1"/>
        <v>2.52</v>
      </c>
      <c r="K45" s="190">
        <f t="shared" si="2"/>
        <v>0</v>
      </c>
      <c r="L45" s="190">
        <f t="shared" si="3"/>
        <v>0</v>
      </c>
      <c r="M45" s="190">
        <f t="shared" si="4"/>
        <v>0</v>
      </c>
      <c r="N45" s="217">
        <f t="shared" si="5"/>
        <v>0</v>
      </c>
      <c r="O45" s="216">
        <f>'13'!AW46</f>
        <v>0</v>
      </c>
      <c r="P45" s="190">
        <f>'13'!AX46</f>
        <v>0</v>
      </c>
      <c r="Q45" s="190">
        <f>'13'!AY46</f>
        <v>0</v>
      </c>
      <c r="R45" s="190">
        <f>'13'!AZ46</f>
        <v>0</v>
      </c>
      <c r="S45" s="222">
        <f>'13'!BA46</f>
        <v>0</v>
      </c>
      <c r="T45" s="216">
        <f>'13'!BD46</f>
        <v>0</v>
      </c>
      <c r="U45" s="190">
        <f>'13'!BE46</f>
        <v>0</v>
      </c>
      <c r="V45" s="190">
        <f>'13'!BF46</f>
        <v>0</v>
      </c>
      <c r="W45" s="190">
        <f>'13'!BG46</f>
        <v>0</v>
      </c>
      <c r="X45" s="222">
        <f>'13'!BH46</f>
        <v>0</v>
      </c>
      <c r="Y45" s="216">
        <f>'13'!BK46</f>
        <v>2.52</v>
      </c>
      <c r="Z45" s="190">
        <f>'13'!BL46</f>
        <v>0</v>
      </c>
      <c r="AA45" s="190">
        <f>'13'!BM46</f>
        <v>0</v>
      </c>
      <c r="AB45" s="190">
        <f>'13'!BN46</f>
        <v>0</v>
      </c>
      <c r="AC45" s="222">
        <f>'13'!BO46</f>
        <v>0</v>
      </c>
      <c r="AD45" s="216">
        <f>'13'!BR46</f>
        <v>0</v>
      </c>
      <c r="AE45" s="190">
        <f>'13'!BS46</f>
        <v>0</v>
      </c>
      <c r="AF45" s="190">
        <f>'13'!BT46</f>
        <v>0</v>
      </c>
      <c r="AG45" s="190">
        <f>'13'!BU46</f>
        <v>0</v>
      </c>
      <c r="AH45" s="222">
        <f>'13'!BV46</f>
        <v>0</v>
      </c>
    </row>
    <row r="46" spans="1:34" s="1" customFormat="1" ht="48" collapsed="1" x14ac:dyDescent="0.2">
      <c r="A46" s="32" t="s">
        <v>90</v>
      </c>
      <c r="B46" s="33" t="s">
        <v>37</v>
      </c>
      <c r="C46" s="192" t="s">
        <v>31</v>
      </c>
      <c r="D46" s="192" t="s">
        <v>38</v>
      </c>
      <c r="E46" s="193" t="str">
        <f>'13'!G47</f>
        <v>нд</v>
      </c>
      <c r="F46" s="193" t="str">
        <f>'13'!H47</f>
        <v>нд</v>
      </c>
      <c r="G46" s="193" t="str">
        <f>'13'!I47</f>
        <v>нд</v>
      </c>
      <c r="H46" s="193" t="str">
        <f>'13'!J47</f>
        <v>нд</v>
      </c>
      <c r="I46" s="200" t="str">
        <f>'13'!K47</f>
        <v>нд</v>
      </c>
      <c r="J46" s="206" t="s">
        <v>38</v>
      </c>
      <c r="K46" s="192" t="s">
        <v>38</v>
      </c>
      <c r="L46" s="192" t="s">
        <v>38</v>
      </c>
      <c r="M46" s="192" t="s">
        <v>38</v>
      </c>
      <c r="N46" s="211" t="s">
        <v>38</v>
      </c>
      <c r="O46" s="206" t="str">
        <f>'13'!AW47</f>
        <v>нд</v>
      </c>
      <c r="P46" s="192" t="str">
        <f>'13'!AX47</f>
        <v>нд</v>
      </c>
      <c r="Q46" s="192" t="str">
        <f>'13'!AY47</f>
        <v>нд</v>
      </c>
      <c r="R46" s="192" t="str">
        <f>'13'!AZ47</f>
        <v>нд</v>
      </c>
      <c r="S46" s="207" t="str">
        <f>'13'!BA47</f>
        <v>нд</v>
      </c>
      <c r="T46" s="206" t="str">
        <f>'13'!BD47</f>
        <v>нд</v>
      </c>
      <c r="U46" s="192" t="str">
        <f>'13'!BE47</f>
        <v>нд</v>
      </c>
      <c r="V46" s="192" t="str">
        <f>'13'!BF47</f>
        <v>нд</v>
      </c>
      <c r="W46" s="192" t="str">
        <f>'13'!BG47</f>
        <v>нд</v>
      </c>
      <c r="X46" s="207" t="str">
        <f>'13'!BH47</f>
        <v>нд</v>
      </c>
      <c r="Y46" s="206" t="str">
        <f>'13'!BK47</f>
        <v>нд</v>
      </c>
      <c r="Z46" s="192" t="str">
        <f>'13'!BL47</f>
        <v>нд</v>
      </c>
      <c r="AA46" s="192" t="str">
        <f>'13'!BM47</f>
        <v>нд</v>
      </c>
      <c r="AB46" s="192" t="str">
        <f>'13'!BN47</f>
        <v>нд</v>
      </c>
      <c r="AC46" s="207" t="str">
        <f>'13'!BO47</f>
        <v>нд</v>
      </c>
      <c r="AD46" s="206" t="str">
        <f>'13'!BR47</f>
        <v>нд</v>
      </c>
      <c r="AE46" s="192" t="str">
        <f>'13'!BS47</f>
        <v>нд</v>
      </c>
      <c r="AF46" s="192" t="str">
        <f>'13'!BT47</f>
        <v>нд</v>
      </c>
      <c r="AG46" s="192" t="str">
        <f>'13'!BU47</f>
        <v>нд</v>
      </c>
      <c r="AH46" s="207" t="str">
        <f>'13'!BV47</f>
        <v>нд</v>
      </c>
    </row>
    <row r="47" spans="1:34" s="1" customFormat="1" ht="36" x14ac:dyDescent="0.2">
      <c r="A47" s="32" t="s">
        <v>91</v>
      </c>
      <c r="B47" s="33" t="s">
        <v>92</v>
      </c>
      <c r="C47" s="192" t="s">
        <v>31</v>
      </c>
      <c r="D47" s="192" t="s">
        <v>38</v>
      </c>
      <c r="E47" s="193">
        <f>'13'!G48</f>
        <v>0</v>
      </c>
      <c r="F47" s="193">
        <f>'13'!H48</f>
        <v>0</v>
      </c>
      <c r="G47" s="193">
        <f>'13'!I48</f>
        <v>1.26</v>
      </c>
      <c r="H47" s="193">
        <f>'13'!J48</f>
        <v>0</v>
      </c>
      <c r="I47" s="200">
        <f>'13'!K48</f>
        <v>0</v>
      </c>
      <c r="J47" s="206">
        <f t="shared" si="1"/>
        <v>0</v>
      </c>
      <c r="K47" s="192">
        <f t="shared" si="2"/>
        <v>0</v>
      </c>
      <c r="L47" s="192">
        <f t="shared" si="3"/>
        <v>5.4849999999999994</v>
      </c>
      <c r="M47" s="192">
        <f t="shared" si="4"/>
        <v>0</v>
      </c>
      <c r="N47" s="211">
        <f t="shared" si="5"/>
        <v>0</v>
      </c>
      <c r="O47" s="206">
        <f>'13'!AW48</f>
        <v>0</v>
      </c>
      <c r="P47" s="192">
        <f>'13'!AX48</f>
        <v>0</v>
      </c>
      <c r="Q47" s="192">
        <f>'13'!AY48</f>
        <v>0</v>
      </c>
      <c r="R47" s="192">
        <f>'13'!AZ48</f>
        <v>0</v>
      </c>
      <c r="S47" s="207">
        <f>'13'!BA48</f>
        <v>0</v>
      </c>
      <c r="T47" s="206">
        <f>'13'!BD48</f>
        <v>0</v>
      </c>
      <c r="U47" s="192">
        <f>'13'!BE48</f>
        <v>0</v>
      </c>
      <c r="V47" s="192">
        <f>'13'!BF48</f>
        <v>0</v>
      </c>
      <c r="W47" s="192">
        <f>'13'!BG48</f>
        <v>0</v>
      </c>
      <c r="X47" s="207">
        <f>'13'!BH48</f>
        <v>0</v>
      </c>
      <c r="Y47" s="206">
        <f>'13'!BK48</f>
        <v>0</v>
      </c>
      <c r="Z47" s="192">
        <f>'13'!BL48</f>
        <v>0</v>
      </c>
      <c r="AA47" s="192">
        <f>'13'!BM48</f>
        <v>5.4849999999999994</v>
      </c>
      <c r="AB47" s="192">
        <f>'13'!BN48</f>
        <v>0</v>
      </c>
      <c r="AC47" s="207">
        <f>'13'!BO48</f>
        <v>0</v>
      </c>
      <c r="AD47" s="206">
        <f>'13'!BR48</f>
        <v>0</v>
      </c>
      <c r="AE47" s="192">
        <f>'13'!BS48</f>
        <v>0</v>
      </c>
      <c r="AF47" s="192">
        <f>'13'!BT48</f>
        <v>0</v>
      </c>
      <c r="AG47" s="192">
        <f>'13'!BU48</f>
        <v>0</v>
      </c>
      <c r="AH47" s="207">
        <f>'13'!BV48</f>
        <v>0</v>
      </c>
    </row>
    <row r="48" spans="1:34" s="1" customFormat="1" ht="24" customHeight="1" outlineLevel="2" x14ac:dyDescent="0.2">
      <c r="A48" s="39" t="s">
        <v>93</v>
      </c>
      <c r="B48" s="40" t="s">
        <v>94</v>
      </c>
      <c r="C48" s="190" t="s">
        <v>95</v>
      </c>
      <c r="D48" s="190" t="s">
        <v>38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customHeight="1" outlineLevel="3" x14ac:dyDescent="0.2">
      <c r="A49" s="39" t="s">
        <v>96</v>
      </c>
      <c r="B49" s="40" t="s">
        <v>97</v>
      </c>
      <c r="C49" s="190" t="s">
        <v>98</v>
      </c>
      <c r="D49" s="190" t="s">
        <v>38</v>
      </c>
      <c r="E49" s="191">
        <f>'13'!G50</f>
        <v>0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12" customHeight="1" outlineLevel="2" x14ac:dyDescent="0.2">
      <c r="A50" s="39" t="s">
        <v>99</v>
      </c>
      <c r="B50" s="40" t="s">
        <v>100</v>
      </c>
      <c r="C50" s="190" t="s">
        <v>101</v>
      </c>
      <c r="D50" s="190" t="s">
        <v>38</v>
      </c>
      <c r="E50" s="191">
        <f>'13'!G51</f>
        <v>0</v>
      </c>
      <c r="F50" s="191">
        <f>'13'!H51</f>
        <v>0</v>
      </c>
      <c r="G50" s="191">
        <f>'13'!I51</f>
        <v>0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0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0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0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customHeight="1" outlineLevel="2" x14ac:dyDescent="0.2">
      <c r="A51" s="39" t="s">
        <v>99</v>
      </c>
      <c r="B51" s="40" t="s">
        <v>102</v>
      </c>
      <c r="C51" s="190" t="s">
        <v>101</v>
      </c>
      <c r="D51" s="190" t="s">
        <v>38</v>
      </c>
      <c r="E51" s="191">
        <f>'13'!G52</f>
        <v>0</v>
      </c>
      <c r="F51" s="191">
        <f>'13'!H52</f>
        <v>0</v>
      </c>
      <c r="G51" s="191">
        <f>'13'!I52</f>
        <v>0.42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0.12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0.12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customHeight="1" outlineLevel="2" x14ac:dyDescent="0.2">
      <c r="A52" s="39" t="s">
        <v>103</v>
      </c>
      <c r="B52" s="40" t="s">
        <v>104</v>
      </c>
      <c r="C52" s="190" t="s">
        <v>105</v>
      </c>
      <c r="D52" s="190" t="s">
        <v>38</v>
      </c>
      <c r="E52" s="191">
        <f>'13'!G53</f>
        <v>0</v>
      </c>
      <c r="F52" s="191">
        <f>'13'!H53</f>
        <v>0</v>
      </c>
      <c r="G52" s="191">
        <f>'13'!I53</f>
        <v>0.14000000000000001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0.77500000000000002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0.77500000000000002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customHeight="1" outlineLevel="2" x14ac:dyDescent="0.2">
      <c r="A53" s="39" t="s">
        <v>106</v>
      </c>
      <c r="B53" s="40" t="s">
        <v>107</v>
      </c>
      <c r="C53" s="190" t="s">
        <v>108</v>
      </c>
      <c r="D53" s="190" t="s">
        <v>38</v>
      </c>
      <c r="E53" s="191">
        <f>'13'!G54</f>
        <v>0</v>
      </c>
      <c r="F53" s="191">
        <f>'13'!H54</f>
        <v>0</v>
      </c>
      <c r="G53" s="191">
        <f>'13'!I54</f>
        <v>0.7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4.59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4.59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</v>
      </c>
      <c r="AG53" s="190">
        <f>'13'!BU54</f>
        <v>0</v>
      </c>
      <c r="AH53" s="222">
        <f>'13'!BV54</f>
        <v>0</v>
      </c>
    </row>
    <row r="54" spans="1:34" s="1" customFormat="1" ht="24" customHeight="1" outlineLevel="2" x14ac:dyDescent="0.2">
      <c r="A54" s="39" t="s">
        <v>109</v>
      </c>
      <c r="B54" s="40" t="s">
        <v>110</v>
      </c>
      <c r="C54" s="190" t="s">
        <v>111</v>
      </c>
      <c r="D54" s="190" t="s">
        <v>38</v>
      </c>
      <c r="E54" s="191">
        <f>'13'!G55</f>
        <v>0</v>
      </c>
      <c r="F54" s="191">
        <f>'13'!H55</f>
        <v>0</v>
      </c>
      <c r="G54" s="191">
        <f>'13'!I55</f>
        <v>0</v>
      </c>
      <c r="H54" s="191">
        <f>'13'!J55</f>
        <v>0</v>
      </c>
      <c r="I54" s="199">
        <f>'13'!K55</f>
        <v>0</v>
      </c>
      <c r="J54" s="216">
        <f t="shared" si="1"/>
        <v>0</v>
      </c>
      <c r="K54" s="190">
        <f t="shared" si="2"/>
        <v>0</v>
      </c>
      <c r="L54" s="190">
        <f t="shared" si="3"/>
        <v>0</v>
      </c>
      <c r="M54" s="190">
        <f t="shared" si="4"/>
        <v>0</v>
      </c>
      <c r="N54" s="217">
        <f t="shared" si="5"/>
        <v>0</v>
      </c>
      <c r="O54" s="216">
        <f>'13'!AW55</f>
        <v>0</v>
      </c>
      <c r="P54" s="190">
        <f>'13'!AX55</f>
        <v>0</v>
      </c>
      <c r="Q54" s="190">
        <f>'13'!AY55</f>
        <v>0</v>
      </c>
      <c r="R54" s="190">
        <f>'13'!AZ55</f>
        <v>0</v>
      </c>
      <c r="S54" s="222">
        <f>'13'!BA55</f>
        <v>0</v>
      </c>
      <c r="T54" s="216">
        <f>'13'!BD55</f>
        <v>0</v>
      </c>
      <c r="U54" s="190">
        <f>'13'!BE55</f>
        <v>0</v>
      </c>
      <c r="V54" s="190">
        <f>'13'!BF55</f>
        <v>0</v>
      </c>
      <c r="W54" s="190">
        <f>'13'!BG55</f>
        <v>0</v>
      </c>
      <c r="X54" s="222">
        <f>'13'!BH55</f>
        <v>0</v>
      </c>
      <c r="Y54" s="216">
        <f>'13'!BK55</f>
        <v>0</v>
      </c>
      <c r="Z54" s="190">
        <f>'13'!BL55</f>
        <v>0</v>
      </c>
      <c r="AA54" s="190">
        <f>'13'!BM55</f>
        <v>0</v>
      </c>
      <c r="AB54" s="190">
        <f>'13'!BN55</f>
        <v>0</v>
      </c>
      <c r="AC54" s="222">
        <f>'13'!BO55</f>
        <v>0</v>
      </c>
      <c r="AD54" s="216">
        <f>'13'!BR55</f>
        <v>0</v>
      </c>
      <c r="AE54" s="190">
        <f>'13'!BS55</f>
        <v>0</v>
      </c>
      <c r="AF54" s="190">
        <f>'13'!BT55</f>
        <v>0</v>
      </c>
      <c r="AG54" s="190">
        <f>'13'!BU55</f>
        <v>0</v>
      </c>
      <c r="AH54" s="222">
        <f>'13'!BV55</f>
        <v>0</v>
      </c>
    </row>
    <row r="55" spans="1:34" s="1" customFormat="1" ht="36" collapsed="1" x14ac:dyDescent="0.2">
      <c r="A55" s="32" t="s">
        <v>112</v>
      </c>
      <c r="B55" s="33" t="s">
        <v>42</v>
      </c>
      <c r="C55" s="192" t="s">
        <v>31</v>
      </c>
      <c r="D55" s="192" t="s">
        <v>38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x14ac:dyDescent="0.2">
      <c r="A56" s="32" t="s">
        <v>113</v>
      </c>
      <c r="B56" s="33" t="s">
        <v>114</v>
      </c>
      <c r="C56" s="192" t="s">
        <v>31</v>
      </c>
      <c r="D56" s="192" t="s">
        <v>38</v>
      </c>
      <c r="E56" s="193">
        <f>'13'!G57</f>
        <v>0</v>
      </c>
      <c r="F56" s="193">
        <f>'13'!H57</f>
        <v>0</v>
      </c>
      <c r="G56" s="193">
        <f>'13'!I57</f>
        <v>0</v>
      </c>
      <c r="H56" s="193">
        <f>'13'!J57</f>
        <v>0</v>
      </c>
      <c r="I56" s="200">
        <f>'13'!K57</f>
        <v>0</v>
      </c>
      <c r="J56" s="206">
        <f t="shared" si="1"/>
        <v>0</v>
      </c>
      <c r="K56" s="192">
        <f t="shared" si="2"/>
        <v>0</v>
      </c>
      <c r="L56" s="192">
        <f t="shared" si="3"/>
        <v>0</v>
      </c>
      <c r="M56" s="192">
        <f t="shared" si="4"/>
        <v>0</v>
      </c>
      <c r="N56" s="211">
        <f t="shared" si="5"/>
        <v>0</v>
      </c>
      <c r="O56" s="206">
        <f>'13'!AW57</f>
        <v>0</v>
      </c>
      <c r="P56" s="192">
        <f>'13'!AX57</f>
        <v>0</v>
      </c>
      <c r="Q56" s="192">
        <f>'13'!AY57</f>
        <v>0</v>
      </c>
      <c r="R56" s="192">
        <f>'13'!AZ57</f>
        <v>0</v>
      </c>
      <c r="S56" s="207">
        <f>'13'!BA57</f>
        <v>0</v>
      </c>
      <c r="T56" s="206">
        <f>'13'!BD57</f>
        <v>0</v>
      </c>
      <c r="U56" s="192">
        <f>'13'!BE57</f>
        <v>0</v>
      </c>
      <c r="V56" s="192">
        <f>'13'!BF57</f>
        <v>0</v>
      </c>
      <c r="W56" s="192">
        <f>'13'!BG57</f>
        <v>0</v>
      </c>
      <c r="X56" s="207">
        <f>'13'!BH57</f>
        <v>0</v>
      </c>
      <c r="Y56" s="206">
        <f>'13'!BK57</f>
        <v>0</v>
      </c>
      <c r="Z56" s="192">
        <f>'13'!BL57</f>
        <v>0</v>
      </c>
      <c r="AA56" s="192">
        <f>'13'!BM57</f>
        <v>0</v>
      </c>
      <c r="AB56" s="192">
        <f>'13'!BN57</f>
        <v>0</v>
      </c>
      <c r="AC56" s="207">
        <f>'13'!BO57</f>
        <v>0</v>
      </c>
      <c r="AD56" s="206">
        <f>'13'!BR57</f>
        <v>0</v>
      </c>
      <c r="AE56" s="192">
        <f>'13'!BS57</f>
        <v>0</v>
      </c>
      <c r="AF56" s="192">
        <f>'13'!BT57</f>
        <v>0</v>
      </c>
      <c r="AG56" s="192">
        <f>'13'!BU57</f>
        <v>0</v>
      </c>
      <c r="AH56" s="207">
        <f>'13'!BV57</f>
        <v>0</v>
      </c>
    </row>
    <row r="57" spans="1:34" s="1" customFormat="1" ht="24" outlineLevel="2" x14ac:dyDescent="0.2">
      <c r="A57" s="39" t="s">
        <v>115</v>
      </c>
      <c r="B57" s="40" t="s">
        <v>116</v>
      </c>
      <c r="C57" s="190" t="s">
        <v>117</v>
      </c>
      <c r="D57" s="190" t="s">
        <v>38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outlineLevel="2" x14ac:dyDescent="0.2">
      <c r="A58" s="39" t="s">
        <v>118</v>
      </c>
      <c r="B58" s="40" t="s">
        <v>119</v>
      </c>
      <c r="C58" s="190" t="s">
        <v>120</v>
      </c>
      <c r="D58" s="190" t="s">
        <v>38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outlineLevel="2" x14ac:dyDescent="0.2">
      <c r="A59" s="39" t="s">
        <v>121</v>
      </c>
      <c r="B59" s="40" t="s">
        <v>122</v>
      </c>
      <c r="C59" s="190" t="s">
        <v>123</v>
      </c>
      <c r="D59" s="190" t="s">
        <v>38</v>
      </c>
      <c r="E59" s="191">
        <f>'13'!G60</f>
        <v>0</v>
      </c>
      <c r="F59" s="191">
        <f>'13'!H60</f>
        <v>0</v>
      </c>
      <c r="G59" s="191">
        <f>'13'!I60</f>
        <v>0</v>
      </c>
      <c r="H59" s="191">
        <f>'13'!J60</f>
        <v>0</v>
      </c>
      <c r="I59" s="199">
        <f>'13'!K60</f>
        <v>0</v>
      </c>
      <c r="J59" s="216">
        <f t="shared" si="1"/>
        <v>0</v>
      </c>
      <c r="K59" s="190">
        <f t="shared" si="2"/>
        <v>0</v>
      </c>
      <c r="L59" s="190">
        <f t="shared" si="3"/>
        <v>0</v>
      </c>
      <c r="M59" s="190">
        <f t="shared" si="4"/>
        <v>0</v>
      </c>
      <c r="N59" s="217">
        <f t="shared" si="5"/>
        <v>0</v>
      </c>
      <c r="O59" s="216">
        <f>'13'!AW60</f>
        <v>0</v>
      </c>
      <c r="P59" s="190">
        <f>'13'!AX60</f>
        <v>0</v>
      </c>
      <c r="Q59" s="190">
        <f>'13'!AY60</f>
        <v>0</v>
      </c>
      <c r="R59" s="190">
        <f>'13'!AZ60</f>
        <v>0</v>
      </c>
      <c r="S59" s="222">
        <f>'13'!BA60</f>
        <v>0</v>
      </c>
      <c r="T59" s="216">
        <f>'13'!BD60</f>
        <v>0</v>
      </c>
      <c r="U59" s="190">
        <f>'13'!BE60</f>
        <v>0</v>
      </c>
      <c r="V59" s="190">
        <f>'13'!BF60</f>
        <v>0</v>
      </c>
      <c r="W59" s="190">
        <f>'13'!BG60</f>
        <v>0</v>
      </c>
      <c r="X59" s="222">
        <f>'13'!BH60</f>
        <v>0</v>
      </c>
      <c r="Y59" s="216">
        <f>'13'!BK60</f>
        <v>0</v>
      </c>
      <c r="Z59" s="190">
        <f>'13'!BL60</f>
        <v>0</v>
      </c>
      <c r="AA59" s="190">
        <f>'13'!BM60</f>
        <v>0</v>
      </c>
      <c r="AB59" s="190">
        <f>'13'!BN60</f>
        <v>0</v>
      </c>
      <c r="AC59" s="222">
        <f>'13'!BO60</f>
        <v>0</v>
      </c>
      <c r="AD59" s="216">
        <f>'13'!BR60</f>
        <v>0</v>
      </c>
      <c r="AE59" s="190">
        <f>'13'!BS60</f>
        <v>0</v>
      </c>
      <c r="AF59" s="190">
        <f>'13'!BT60</f>
        <v>0</v>
      </c>
      <c r="AG59" s="190">
        <f>'13'!BU60</f>
        <v>0</v>
      </c>
      <c r="AH59" s="222">
        <f>'13'!BV60</f>
        <v>0</v>
      </c>
    </row>
    <row r="60" spans="1:34" s="1" customFormat="1" ht="12" collapsed="1" x14ac:dyDescent="0.2">
      <c r="F60" s="194"/>
      <c r="G60" s="194"/>
      <c r="H60" s="194"/>
      <c r="I60" s="194"/>
      <c r="J60" s="194"/>
      <c r="K60" s="194"/>
      <c r="L60" s="194"/>
      <c r="M60" s="194"/>
      <c r="N60" s="194"/>
      <c r="O60" s="194"/>
      <c r="P60" s="194"/>
      <c r="Q60" s="194"/>
      <c r="R60" s="194"/>
      <c r="S60" s="194"/>
      <c r="T60" s="194"/>
      <c r="U60" s="194"/>
      <c r="V60" s="194"/>
      <c r="W60" s="194"/>
      <c r="X60" s="194"/>
      <c r="Y60" s="194"/>
      <c r="Z60" s="194"/>
      <c r="AA60" s="194"/>
      <c r="AB60" s="194"/>
      <c r="AC60" s="194"/>
      <c r="AD60" s="194"/>
      <c r="AE60" s="194"/>
      <c r="AF60" s="194"/>
      <c r="AG60" s="194"/>
      <c r="AH60" s="194"/>
    </row>
    <row r="61" spans="1:34" s="8" customFormat="1" ht="11.25" x14ac:dyDescent="0.2">
      <c r="A61" s="72" t="s">
        <v>248</v>
      </c>
    </row>
    <row r="62" spans="1:34" s="8" customFormat="1" ht="11.25" x14ac:dyDescent="0.2">
      <c r="A62" s="8" t="s">
        <v>249</v>
      </c>
    </row>
  </sheetData>
  <autoFilter ref="A17:AH43"/>
  <mergeCells count="23">
    <mergeCell ref="E15:I15"/>
    <mergeCell ref="J15:AH15"/>
    <mergeCell ref="E16:I16"/>
    <mergeCell ref="J16:N16"/>
    <mergeCell ref="O16:S16"/>
    <mergeCell ref="T16:X16"/>
    <mergeCell ref="Y16:AC16"/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1"/>
  <sheetViews>
    <sheetView topLeftCell="AM7" zoomScaleNormal="100" zoomScaleSheetLayoutView="100" workbookViewId="0">
      <selection activeCell="BC17" sqref="BC17:BH18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9.42578125" style="98" bestFit="1" customWidth="1"/>
    <col min="7" max="7" width="5.42578125" style="98" customWidth="1"/>
    <col min="8" max="8" width="4.7109375" style="98" customWidth="1"/>
    <col min="9" max="9" width="6.140625" style="98" customWidth="1"/>
    <col min="10" max="10" width="5.7109375" style="98" customWidth="1"/>
    <col min="11" max="11" width="4.7109375" style="98" customWidth="1"/>
    <col min="12" max="12" width="9.42578125" style="98" customWidth="1" outlineLevel="1"/>
    <col min="13" max="13" width="5.85546875" style="98" customWidth="1" outlineLevel="1"/>
    <col min="14" max="15" width="4.42578125" style="98" customWidth="1" outlineLevel="1"/>
    <col min="16" max="16" width="5.42578125" style="98" customWidth="1" outlineLevel="1"/>
    <col min="17" max="17" width="5.5703125" style="98" customWidth="1" outlineLevel="1"/>
    <col min="18" max="18" width="4.42578125" style="98" customWidth="1" outlineLevel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6" width="9.42578125" style="98" customWidth="1" outlineLevel="1"/>
    <col min="27" max="27" width="9.42578125" style="98" bestFit="1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5.4257812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9.42578125" style="6" bestFit="1" customWidth="1"/>
    <col min="42" max="42" width="7.42578125" style="6" bestFit="1" customWidth="1"/>
    <col min="43" max="43" width="4.7109375" style="6" customWidth="1"/>
    <col min="44" max="45" width="7.42578125" style="6" bestFit="1" customWidth="1"/>
    <col min="46" max="46" width="4.7109375" style="6" customWidth="1"/>
    <col min="47" max="47" width="9.7109375" style="6" customWidth="1" outlineLevel="1"/>
    <col min="48" max="48" width="9.42578125" style="6" bestFit="1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9.42578125" style="6" bestFit="1" customWidth="1" outlineLevel="1"/>
    <col min="56" max="60" width="7.42578125" style="6" bestFit="1" customWidth="1" outlineLevel="1"/>
    <col min="61" max="61" width="9.7109375" style="6" customWidth="1" outlineLevel="1"/>
    <col min="62" max="62" width="9.42578125" style="6" bestFit="1" customWidth="1" outlineLevel="1"/>
    <col min="63" max="63" width="7.42578125" style="6" bestFit="1" customWidth="1" outlineLevel="1"/>
    <col min="64" max="64" width="4.28515625" style="6" customWidth="1" outlineLevel="1"/>
    <col min="65" max="65" width="7.42578125" style="6" bestFit="1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0" width="5.85546875" style="6" customWidth="1" outlineLevel="1"/>
    <col min="71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6.7109375" style="6" bestFit="1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143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69" t="s">
        <v>1</v>
      </c>
      <c r="BZ2" s="569"/>
      <c r="CA2" s="569"/>
    </row>
    <row r="3" spans="1:79" s="60" customFormat="1" ht="9.75" x14ac:dyDescent="0.15">
      <c r="A3" s="650" t="s">
        <v>144</v>
      </c>
      <c r="B3" s="650"/>
      <c r="C3" s="650"/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650"/>
      <c r="Z3" s="650"/>
      <c r="AA3" s="650"/>
      <c r="AB3" s="650"/>
      <c r="AC3" s="650"/>
      <c r="AD3" s="650"/>
      <c r="AE3" s="650"/>
      <c r="AF3" s="650"/>
      <c r="AG3" s="650"/>
      <c r="AH3" s="650"/>
      <c r="AI3" s="650"/>
      <c r="AJ3" s="650"/>
      <c r="AK3" s="650"/>
      <c r="AL3" s="650"/>
      <c r="AM3" s="650"/>
    </row>
    <row r="4" spans="1:79" s="60" customFormat="1" ht="9.75" x14ac:dyDescent="0.15">
      <c r="N4" s="61" t="s">
        <v>3</v>
      </c>
      <c r="O4" s="651" t="str">
        <f>'10'!$G$4</f>
        <v>3</v>
      </c>
      <c r="P4" s="651"/>
      <c r="Q4" s="652" t="s">
        <v>136</v>
      </c>
      <c r="R4" s="652"/>
      <c r="S4" s="97" t="str">
        <f>'10'!$J$4</f>
        <v>2019</v>
      </c>
      <c r="T4" s="60" t="s">
        <v>5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6</v>
      </c>
      <c r="N6" s="653" t="str">
        <f>'10'!$G$6</f>
        <v xml:space="preserve"> АО «Вологодская областная энергетическая компания» </v>
      </c>
      <c r="O6" s="653"/>
      <c r="P6" s="653"/>
      <c r="Q6" s="653"/>
      <c r="R6" s="653"/>
      <c r="S6" s="653"/>
      <c r="T6" s="653"/>
      <c r="U6" s="653"/>
      <c r="V6" s="653"/>
      <c r="W6" s="653"/>
      <c r="X6" s="653"/>
      <c r="Y6" s="653"/>
      <c r="Z6" s="653"/>
    </row>
    <row r="7" spans="1:79" s="62" customFormat="1" ht="10.5" customHeight="1" x14ac:dyDescent="0.15">
      <c r="N7" s="575" t="s">
        <v>8</v>
      </c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5"/>
      <c r="Z7" s="575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9</v>
      </c>
      <c r="S9" s="86">
        <f>'10'!$J$9</f>
        <v>2020</v>
      </c>
      <c r="T9" s="60" t="s">
        <v>10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60" t="s">
        <v>11</v>
      </c>
      <c r="F11" s="660"/>
      <c r="G11" s="660"/>
      <c r="H11" s="660"/>
      <c r="I11" s="660"/>
      <c r="J11" s="660"/>
      <c r="K11" s="660"/>
      <c r="L11" s="660"/>
      <c r="M11" s="660"/>
      <c r="N11" s="660"/>
      <c r="O11" s="65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  <c r="AE11" s="654"/>
      <c r="AF11" s="654"/>
      <c r="AG11" s="654"/>
      <c r="AH11" s="654"/>
      <c r="AI11" s="654"/>
      <c r="AJ11" s="654"/>
    </row>
    <row r="12" spans="1:79" s="62" customFormat="1" ht="8.25" x14ac:dyDescent="0.15">
      <c r="Q12" s="573" t="s">
        <v>13</v>
      </c>
      <c r="R12" s="573"/>
      <c r="S12" s="573"/>
      <c r="T12" s="573"/>
      <c r="U12" s="573"/>
      <c r="V12" s="573"/>
      <c r="W12" s="573"/>
      <c r="X12" s="573"/>
      <c r="Y12" s="573"/>
      <c r="Z12" s="573"/>
      <c r="AA12" s="573"/>
      <c r="AB12" s="573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55" t="s">
        <v>14</v>
      </c>
      <c r="B14" s="655" t="s">
        <v>15</v>
      </c>
      <c r="C14" s="655" t="s">
        <v>16</v>
      </c>
      <c r="D14" s="655" t="s">
        <v>145</v>
      </c>
      <c r="E14" s="658" t="s">
        <v>146</v>
      </c>
      <c r="F14" s="659"/>
      <c r="G14" s="659"/>
      <c r="H14" s="659"/>
      <c r="I14" s="659"/>
      <c r="J14" s="659"/>
      <c r="K14" s="659"/>
      <c r="L14" s="659"/>
      <c r="M14" s="659"/>
      <c r="N14" s="659"/>
      <c r="O14" s="659"/>
      <c r="P14" s="659"/>
      <c r="Q14" s="659"/>
      <c r="R14" s="659"/>
      <c r="S14" s="659"/>
      <c r="T14" s="659"/>
      <c r="U14" s="659"/>
      <c r="V14" s="659"/>
      <c r="W14" s="659"/>
      <c r="X14" s="659"/>
      <c r="Y14" s="659"/>
      <c r="Z14" s="659"/>
      <c r="AA14" s="659"/>
      <c r="AB14" s="659"/>
      <c r="AC14" s="659"/>
      <c r="AD14" s="659"/>
      <c r="AE14" s="659"/>
      <c r="AF14" s="659"/>
      <c r="AG14" s="659"/>
      <c r="AH14" s="659"/>
      <c r="AI14" s="659"/>
      <c r="AJ14" s="659"/>
      <c r="AK14" s="659"/>
      <c r="AL14" s="659"/>
      <c r="AM14" s="659"/>
      <c r="AN14" s="661" t="s">
        <v>961</v>
      </c>
      <c r="AO14" s="661"/>
      <c r="AP14" s="661"/>
      <c r="AQ14" s="661"/>
      <c r="AR14" s="661"/>
      <c r="AS14" s="661"/>
      <c r="AT14" s="661"/>
      <c r="AU14" s="661"/>
      <c r="AV14" s="661"/>
      <c r="AW14" s="661"/>
      <c r="AX14" s="661"/>
      <c r="AY14" s="661"/>
      <c r="AZ14" s="661"/>
      <c r="BA14" s="661"/>
      <c r="BB14" s="661"/>
      <c r="BC14" s="661"/>
      <c r="BD14" s="661"/>
      <c r="BE14" s="661"/>
      <c r="BF14" s="661"/>
      <c r="BG14" s="661"/>
      <c r="BH14" s="661"/>
      <c r="BI14" s="661"/>
      <c r="BJ14" s="661"/>
      <c r="BK14" s="661"/>
      <c r="BL14" s="661"/>
      <c r="BM14" s="661"/>
      <c r="BN14" s="661"/>
      <c r="BO14" s="661"/>
      <c r="BP14" s="661"/>
      <c r="BQ14" s="661"/>
      <c r="BR14" s="661"/>
      <c r="BS14" s="661"/>
      <c r="BT14" s="661"/>
      <c r="BU14" s="661"/>
      <c r="BV14" s="662"/>
      <c r="BW14" s="663" t="s">
        <v>147</v>
      </c>
      <c r="BX14" s="664"/>
      <c r="BY14" s="664"/>
      <c r="BZ14" s="665"/>
      <c r="CA14" s="655" t="s">
        <v>20</v>
      </c>
    </row>
    <row r="15" spans="1:79" s="65" customFormat="1" ht="15" customHeight="1" x14ac:dyDescent="0.2">
      <c r="A15" s="656"/>
      <c r="B15" s="656"/>
      <c r="C15" s="656"/>
      <c r="D15" s="657"/>
      <c r="E15" s="670" t="s">
        <v>28</v>
      </c>
      <c r="F15" s="671"/>
      <c r="G15" s="671"/>
      <c r="H15" s="671"/>
      <c r="I15" s="671"/>
      <c r="J15" s="671"/>
      <c r="K15" s="671"/>
      <c r="L15" s="671"/>
      <c r="M15" s="671"/>
      <c r="N15" s="671"/>
      <c r="O15" s="671"/>
      <c r="P15" s="671"/>
      <c r="Q15" s="671"/>
      <c r="R15" s="671"/>
      <c r="S15" s="671"/>
      <c r="T15" s="671"/>
      <c r="U15" s="671"/>
      <c r="V15" s="671"/>
      <c r="W15" s="671"/>
      <c r="X15" s="671"/>
      <c r="Y15" s="671"/>
      <c r="Z15" s="671"/>
      <c r="AA15" s="671"/>
      <c r="AB15" s="671"/>
      <c r="AC15" s="671"/>
      <c r="AD15" s="671"/>
      <c r="AE15" s="671"/>
      <c r="AF15" s="671"/>
      <c r="AG15" s="671"/>
      <c r="AH15" s="671"/>
      <c r="AI15" s="671"/>
      <c r="AJ15" s="671"/>
      <c r="AK15" s="671"/>
      <c r="AL15" s="671"/>
      <c r="AM15" s="672"/>
      <c r="AN15" s="673" t="s">
        <v>29</v>
      </c>
      <c r="AO15" s="674"/>
      <c r="AP15" s="674"/>
      <c r="AQ15" s="674"/>
      <c r="AR15" s="674"/>
      <c r="AS15" s="674"/>
      <c r="AT15" s="674"/>
      <c r="AU15" s="674"/>
      <c r="AV15" s="674"/>
      <c r="AW15" s="674"/>
      <c r="AX15" s="674"/>
      <c r="AY15" s="674"/>
      <c r="AZ15" s="674"/>
      <c r="BA15" s="674"/>
      <c r="BB15" s="674"/>
      <c r="BC15" s="674"/>
      <c r="BD15" s="674"/>
      <c r="BE15" s="674"/>
      <c r="BF15" s="674"/>
      <c r="BG15" s="674"/>
      <c r="BH15" s="674"/>
      <c r="BI15" s="674"/>
      <c r="BJ15" s="674"/>
      <c r="BK15" s="674"/>
      <c r="BL15" s="674"/>
      <c r="BM15" s="674"/>
      <c r="BN15" s="674"/>
      <c r="BO15" s="674"/>
      <c r="BP15" s="674"/>
      <c r="BQ15" s="674"/>
      <c r="BR15" s="674"/>
      <c r="BS15" s="674"/>
      <c r="BT15" s="674"/>
      <c r="BU15" s="674"/>
      <c r="BV15" s="675"/>
      <c r="BW15" s="666"/>
      <c r="BX15" s="666"/>
      <c r="BY15" s="666"/>
      <c r="BZ15" s="667"/>
      <c r="CA15" s="656"/>
    </row>
    <row r="16" spans="1:79" s="65" customFormat="1" ht="15" customHeight="1" x14ac:dyDescent="0.2">
      <c r="A16" s="656"/>
      <c r="B16" s="656"/>
      <c r="C16" s="656"/>
      <c r="D16" s="657"/>
      <c r="E16" s="670" t="s">
        <v>21</v>
      </c>
      <c r="F16" s="671"/>
      <c r="G16" s="671"/>
      <c r="H16" s="671"/>
      <c r="I16" s="671"/>
      <c r="J16" s="671"/>
      <c r="K16" s="671"/>
      <c r="L16" s="670" t="s">
        <v>22</v>
      </c>
      <c r="M16" s="671"/>
      <c r="N16" s="671"/>
      <c r="O16" s="671"/>
      <c r="P16" s="671"/>
      <c r="Q16" s="671"/>
      <c r="R16" s="676"/>
      <c r="S16" s="677" t="s">
        <v>23</v>
      </c>
      <c r="T16" s="671"/>
      <c r="U16" s="671"/>
      <c r="V16" s="671"/>
      <c r="W16" s="671"/>
      <c r="X16" s="671"/>
      <c r="Y16" s="676"/>
      <c r="Z16" s="677" t="s">
        <v>24</v>
      </c>
      <c r="AA16" s="671"/>
      <c r="AB16" s="671"/>
      <c r="AC16" s="671"/>
      <c r="AD16" s="671"/>
      <c r="AE16" s="671"/>
      <c r="AF16" s="676"/>
      <c r="AG16" s="677" t="s">
        <v>25</v>
      </c>
      <c r="AH16" s="671"/>
      <c r="AI16" s="671"/>
      <c r="AJ16" s="671"/>
      <c r="AK16" s="671"/>
      <c r="AL16" s="671"/>
      <c r="AM16" s="672"/>
      <c r="AN16" s="673" t="s">
        <v>21</v>
      </c>
      <c r="AO16" s="674"/>
      <c r="AP16" s="674"/>
      <c r="AQ16" s="674"/>
      <c r="AR16" s="674"/>
      <c r="AS16" s="674"/>
      <c r="AT16" s="674"/>
      <c r="AU16" s="673" t="s">
        <v>22</v>
      </c>
      <c r="AV16" s="674"/>
      <c r="AW16" s="674"/>
      <c r="AX16" s="674"/>
      <c r="AY16" s="674"/>
      <c r="AZ16" s="674"/>
      <c r="BA16" s="678"/>
      <c r="BB16" s="679" t="s">
        <v>23</v>
      </c>
      <c r="BC16" s="674"/>
      <c r="BD16" s="674"/>
      <c r="BE16" s="674"/>
      <c r="BF16" s="674"/>
      <c r="BG16" s="674"/>
      <c r="BH16" s="678"/>
      <c r="BI16" s="679" t="s">
        <v>24</v>
      </c>
      <c r="BJ16" s="674"/>
      <c r="BK16" s="674"/>
      <c r="BL16" s="674"/>
      <c r="BM16" s="674"/>
      <c r="BN16" s="674"/>
      <c r="BO16" s="678"/>
      <c r="BP16" s="679" t="s">
        <v>25</v>
      </c>
      <c r="BQ16" s="674"/>
      <c r="BR16" s="674"/>
      <c r="BS16" s="674"/>
      <c r="BT16" s="674"/>
      <c r="BU16" s="674"/>
      <c r="BV16" s="675"/>
      <c r="BW16" s="668"/>
      <c r="BX16" s="668"/>
      <c r="BY16" s="668"/>
      <c r="BZ16" s="669"/>
      <c r="CA16" s="656"/>
    </row>
    <row r="17" spans="1:79" s="65" customFormat="1" ht="30" customHeight="1" x14ac:dyDescent="0.2">
      <c r="A17" s="656"/>
      <c r="B17" s="656"/>
      <c r="C17" s="656"/>
      <c r="D17" s="657"/>
      <c r="E17" s="235" t="s">
        <v>148</v>
      </c>
      <c r="F17" s="677" t="s">
        <v>149</v>
      </c>
      <c r="G17" s="671"/>
      <c r="H17" s="671"/>
      <c r="I17" s="671"/>
      <c r="J17" s="671"/>
      <c r="K17" s="671"/>
      <c r="L17" s="235" t="s">
        <v>148</v>
      </c>
      <c r="M17" s="677" t="s">
        <v>149</v>
      </c>
      <c r="N17" s="671"/>
      <c r="O17" s="671"/>
      <c r="P17" s="671"/>
      <c r="Q17" s="671"/>
      <c r="R17" s="676"/>
      <c r="S17" s="143" t="s">
        <v>148</v>
      </c>
      <c r="T17" s="677" t="s">
        <v>149</v>
      </c>
      <c r="U17" s="671"/>
      <c r="V17" s="671"/>
      <c r="W17" s="671"/>
      <c r="X17" s="671"/>
      <c r="Y17" s="676"/>
      <c r="Z17" s="143" t="s">
        <v>148</v>
      </c>
      <c r="AA17" s="677" t="s">
        <v>149</v>
      </c>
      <c r="AB17" s="671"/>
      <c r="AC17" s="671"/>
      <c r="AD17" s="671"/>
      <c r="AE17" s="671"/>
      <c r="AF17" s="676"/>
      <c r="AG17" s="143" t="s">
        <v>148</v>
      </c>
      <c r="AH17" s="677" t="s">
        <v>149</v>
      </c>
      <c r="AI17" s="671"/>
      <c r="AJ17" s="671"/>
      <c r="AK17" s="671"/>
      <c r="AL17" s="671"/>
      <c r="AM17" s="672"/>
      <c r="AN17" s="262" t="s">
        <v>148</v>
      </c>
      <c r="AO17" s="679" t="s">
        <v>149</v>
      </c>
      <c r="AP17" s="674"/>
      <c r="AQ17" s="674"/>
      <c r="AR17" s="674"/>
      <c r="AS17" s="674"/>
      <c r="AT17" s="674"/>
      <c r="AU17" s="262" t="s">
        <v>148</v>
      </c>
      <c r="AV17" s="679" t="s">
        <v>149</v>
      </c>
      <c r="AW17" s="674"/>
      <c r="AX17" s="674"/>
      <c r="AY17" s="674"/>
      <c r="AZ17" s="674"/>
      <c r="BA17" s="678"/>
      <c r="BB17" s="66" t="s">
        <v>148</v>
      </c>
      <c r="BC17" s="679" t="s">
        <v>149</v>
      </c>
      <c r="BD17" s="674"/>
      <c r="BE17" s="674"/>
      <c r="BF17" s="674"/>
      <c r="BG17" s="674"/>
      <c r="BH17" s="678"/>
      <c r="BI17" s="66" t="s">
        <v>148</v>
      </c>
      <c r="BJ17" s="679" t="s">
        <v>149</v>
      </c>
      <c r="BK17" s="674"/>
      <c r="BL17" s="674"/>
      <c r="BM17" s="674"/>
      <c r="BN17" s="674"/>
      <c r="BO17" s="678"/>
      <c r="BP17" s="66" t="s">
        <v>148</v>
      </c>
      <c r="BQ17" s="679" t="s">
        <v>149</v>
      </c>
      <c r="BR17" s="674"/>
      <c r="BS17" s="674"/>
      <c r="BT17" s="674"/>
      <c r="BU17" s="674"/>
      <c r="BV17" s="675"/>
      <c r="BW17" s="674" t="s">
        <v>148</v>
      </c>
      <c r="BX17" s="678"/>
      <c r="BY17" s="674" t="s">
        <v>149</v>
      </c>
      <c r="BZ17" s="678"/>
      <c r="CA17" s="656"/>
    </row>
    <row r="18" spans="1:79" s="65" customFormat="1" ht="45" customHeight="1" x14ac:dyDescent="0.2">
      <c r="A18" s="656"/>
      <c r="B18" s="656"/>
      <c r="C18" s="656"/>
      <c r="D18" s="657"/>
      <c r="E18" s="236" t="s">
        <v>142</v>
      </c>
      <c r="F18" s="144" t="s">
        <v>142</v>
      </c>
      <c r="G18" s="144" t="s">
        <v>150</v>
      </c>
      <c r="H18" s="144" t="s">
        <v>151</v>
      </c>
      <c r="I18" s="144" t="s">
        <v>152</v>
      </c>
      <c r="J18" s="144" t="s">
        <v>153</v>
      </c>
      <c r="K18" s="251" t="s">
        <v>154</v>
      </c>
      <c r="L18" s="236" t="s">
        <v>142</v>
      </c>
      <c r="M18" s="144" t="s">
        <v>142</v>
      </c>
      <c r="N18" s="144" t="s">
        <v>150</v>
      </c>
      <c r="O18" s="144" t="s">
        <v>151</v>
      </c>
      <c r="P18" s="144" t="s">
        <v>152</v>
      </c>
      <c r="Q18" s="144" t="s">
        <v>153</v>
      </c>
      <c r="R18" s="144" t="s">
        <v>154</v>
      </c>
      <c r="S18" s="144" t="s">
        <v>142</v>
      </c>
      <c r="T18" s="144" t="s">
        <v>142</v>
      </c>
      <c r="U18" s="144" t="s">
        <v>150</v>
      </c>
      <c r="V18" s="144" t="s">
        <v>151</v>
      </c>
      <c r="W18" s="144" t="s">
        <v>152</v>
      </c>
      <c r="X18" s="144" t="s">
        <v>153</v>
      </c>
      <c r="Y18" s="144" t="s">
        <v>154</v>
      </c>
      <c r="Z18" s="144" t="s">
        <v>142</v>
      </c>
      <c r="AA18" s="144" t="s">
        <v>142</v>
      </c>
      <c r="AB18" s="144" t="s">
        <v>150</v>
      </c>
      <c r="AC18" s="144" t="s">
        <v>151</v>
      </c>
      <c r="AD18" s="144" t="s">
        <v>152</v>
      </c>
      <c r="AE18" s="144" t="s">
        <v>153</v>
      </c>
      <c r="AF18" s="144" t="s">
        <v>154</v>
      </c>
      <c r="AG18" s="144" t="s">
        <v>142</v>
      </c>
      <c r="AH18" s="144" t="s">
        <v>142</v>
      </c>
      <c r="AI18" s="144" t="s">
        <v>150</v>
      </c>
      <c r="AJ18" s="144" t="s">
        <v>151</v>
      </c>
      <c r="AK18" s="144" t="s">
        <v>152</v>
      </c>
      <c r="AL18" s="144" t="s">
        <v>153</v>
      </c>
      <c r="AM18" s="237" t="s">
        <v>154</v>
      </c>
      <c r="AN18" s="263" t="s">
        <v>142</v>
      </c>
      <c r="AO18" s="67" t="s">
        <v>142</v>
      </c>
      <c r="AP18" s="67" t="s">
        <v>150</v>
      </c>
      <c r="AQ18" s="67" t="s">
        <v>151</v>
      </c>
      <c r="AR18" s="67" t="s">
        <v>152</v>
      </c>
      <c r="AS18" s="67" t="s">
        <v>153</v>
      </c>
      <c r="AT18" s="272" t="s">
        <v>154</v>
      </c>
      <c r="AU18" s="263" t="s">
        <v>142</v>
      </c>
      <c r="AV18" s="67" t="s">
        <v>142</v>
      </c>
      <c r="AW18" s="67" t="s">
        <v>150</v>
      </c>
      <c r="AX18" s="67" t="s">
        <v>151</v>
      </c>
      <c r="AY18" s="67" t="s">
        <v>152</v>
      </c>
      <c r="AZ18" s="67" t="s">
        <v>153</v>
      </c>
      <c r="BA18" s="67" t="s">
        <v>154</v>
      </c>
      <c r="BB18" s="67" t="s">
        <v>142</v>
      </c>
      <c r="BC18" s="67" t="s">
        <v>142</v>
      </c>
      <c r="BD18" s="67" t="s">
        <v>150</v>
      </c>
      <c r="BE18" s="67" t="s">
        <v>151</v>
      </c>
      <c r="BF18" s="67" t="s">
        <v>152</v>
      </c>
      <c r="BG18" s="67" t="s">
        <v>153</v>
      </c>
      <c r="BH18" s="67" t="s">
        <v>154</v>
      </c>
      <c r="BI18" s="67" t="s">
        <v>142</v>
      </c>
      <c r="BJ18" s="67" t="s">
        <v>142</v>
      </c>
      <c r="BK18" s="67" t="s">
        <v>150</v>
      </c>
      <c r="BL18" s="67" t="s">
        <v>151</v>
      </c>
      <c r="BM18" s="67" t="s">
        <v>152</v>
      </c>
      <c r="BN18" s="67" t="s">
        <v>153</v>
      </c>
      <c r="BO18" s="67" t="s">
        <v>154</v>
      </c>
      <c r="BP18" s="67" t="s">
        <v>142</v>
      </c>
      <c r="BQ18" s="67" t="s">
        <v>142</v>
      </c>
      <c r="BR18" s="67" t="s">
        <v>150</v>
      </c>
      <c r="BS18" s="67" t="s">
        <v>151</v>
      </c>
      <c r="BT18" s="67" t="s">
        <v>152</v>
      </c>
      <c r="BU18" s="67" t="s">
        <v>153</v>
      </c>
      <c r="BV18" s="264" t="s">
        <v>154</v>
      </c>
      <c r="BW18" s="178" t="s">
        <v>142</v>
      </c>
      <c r="BX18" s="66" t="s">
        <v>27</v>
      </c>
      <c r="BY18" s="66" t="s">
        <v>142</v>
      </c>
      <c r="BZ18" s="66" t="s">
        <v>27</v>
      </c>
      <c r="CA18" s="656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155</v>
      </c>
      <c r="F19" s="287" t="s">
        <v>156</v>
      </c>
      <c r="G19" s="287" t="s">
        <v>157</v>
      </c>
      <c r="H19" s="287" t="s">
        <v>158</v>
      </c>
      <c r="I19" s="287" t="s">
        <v>159</v>
      </c>
      <c r="J19" s="287" t="s">
        <v>160</v>
      </c>
      <c r="K19" s="288" t="s">
        <v>161</v>
      </c>
      <c r="L19" s="289" t="s">
        <v>162</v>
      </c>
      <c r="M19" s="287" t="s">
        <v>163</v>
      </c>
      <c r="N19" s="287" t="s">
        <v>164</v>
      </c>
      <c r="O19" s="287" t="s">
        <v>165</v>
      </c>
      <c r="P19" s="287" t="s">
        <v>166</v>
      </c>
      <c r="Q19" s="287" t="s">
        <v>167</v>
      </c>
      <c r="R19" s="287" t="s">
        <v>168</v>
      </c>
      <c r="S19" s="287" t="s">
        <v>169</v>
      </c>
      <c r="T19" s="287" t="s">
        <v>170</v>
      </c>
      <c r="U19" s="287" t="s">
        <v>171</v>
      </c>
      <c r="V19" s="287" t="s">
        <v>172</v>
      </c>
      <c r="W19" s="287" t="s">
        <v>173</v>
      </c>
      <c r="X19" s="287" t="s">
        <v>174</v>
      </c>
      <c r="Y19" s="287" t="s">
        <v>175</v>
      </c>
      <c r="Z19" s="287" t="s">
        <v>176</v>
      </c>
      <c r="AA19" s="287" t="s">
        <v>177</v>
      </c>
      <c r="AB19" s="287" t="s">
        <v>178</v>
      </c>
      <c r="AC19" s="287" t="s">
        <v>179</v>
      </c>
      <c r="AD19" s="287" t="s">
        <v>180</v>
      </c>
      <c r="AE19" s="287" t="s">
        <v>181</v>
      </c>
      <c r="AF19" s="287" t="s">
        <v>182</v>
      </c>
      <c r="AG19" s="287" t="s">
        <v>183</v>
      </c>
      <c r="AH19" s="287" t="s">
        <v>184</v>
      </c>
      <c r="AI19" s="287" t="s">
        <v>185</v>
      </c>
      <c r="AJ19" s="287" t="s">
        <v>186</v>
      </c>
      <c r="AK19" s="287" t="s">
        <v>187</v>
      </c>
      <c r="AL19" s="287" t="s">
        <v>188</v>
      </c>
      <c r="AM19" s="290" t="s">
        <v>189</v>
      </c>
      <c r="AN19" s="289" t="s">
        <v>190</v>
      </c>
      <c r="AO19" s="287" t="s">
        <v>191</v>
      </c>
      <c r="AP19" s="287" t="s">
        <v>192</v>
      </c>
      <c r="AQ19" s="287" t="s">
        <v>193</v>
      </c>
      <c r="AR19" s="287" t="s">
        <v>194</v>
      </c>
      <c r="AS19" s="287" t="s">
        <v>195</v>
      </c>
      <c r="AT19" s="288" t="s">
        <v>196</v>
      </c>
      <c r="AU19" s="289" t="s">
        <v>197</v>
      </c>
      <c r="AV19" s="287" t="s">
        <v>198</v>
      </c>
      <c r="AW19" s="287" t="s">
        <v>199</v>
      </c>
      <c r="AX19" s="287" t="s">
        <v>200</v>
      </c>
      <c r="AY19" s="287" t="s">
        <v>201</v>
      </c>
      <c r="AZ19" s="287" t="s">
        <v>202</v>
      </c>
      <c r="BA19" s="287" t="s">
        <v>203</v>
      </c>
      <c r="BB19" s="287" t="s">
        <v>204</v>
      </c>
      <c r="BC19" s="287" t="s">
        <v>205</v>
      </c>
      <c r="BD19" s="287" t="s">
        <v>206</v>
      </c>
      <c r="BE19" s="287" t="s">
        <v>207</v>
      </c>
      <c r="BF19" s="287" t="s">
        <v>208</v>
      </c>
      <c r="BG19" s="287" t="s">
        <v>209</v>
      </c>
      <c r="BH19" s="287" t="s">
        <v>210</v>
      </c>
      <c r="BI19" s="287" t="s">
        <v>211</v>
      </c>
      <c r="BJ19" s="287" t="s">
        <v>212</v>
      </c>
      <c r="BK19" s="287" t="s">
        <v>213</v>
      </c>
      <c r="BL19" s="287" t="s">
        <v>214</v>
      </c>
      <c r="BM19" s="287" t="s">
        <v>215</v>
      </c>
      <c r="BN19" s="287" t="s">
        <v>216</v>
      </c>
      <c r="BO19" s="287" t="s">
        <v>217</v>
      </c>
      <c r="BP19" s="287" t="s">
        <v>218</v>
      </c>
      <c r="BQ19" s="287" t="s">
        <v>219</v>
      </c>
      <c r="BR19" s="287" t="s">
        <v>220</v>
      </c>
      <c r="BS19" s="287" t="s">
        <v>221</v>
      </c>
      <c r="BT19" s="287" t="s">
        <v>222</v>
      </c>
      <c r="BU19" s="287" t="s">
        <v>223</v>
      </c>
      <c r="BV19" s="290" t="s">
        <v>224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30</v>
      </c>
      <c r="C20" s="147" t="s">
        <v>31</v>
      </c>
      <c r="D20" s="223">
        <f>F20</f>
        <v>269.17657809888885</v>
      </c>
      <c r="E20" s="238">
        <f t="shared" ref="E20:BP20" si="0">E21+E22+E24+E25+E26</f>
        <v>0</v>
      </c>
      <c r="F20" s="173">
        <f>F21+F22+F24+F25+F26</f>
        <v>269.17657809888885</v>
      </c>
      <c r="G20" s="173">
        <f>G21+G22+G24+G25+G26</f>
        <v>2.68</v>
      </c>
      <c r="H20" s="173">
        <f t="shared" si="0"/>
        <v>0</v>
      </c>
      <c r="I20" s="173">
        <f>I21+I22+I24+I25+I26</f>
        <v>43.305999999999997</v>
      </c>
      <c r="J20" s="173">
        <f t="shared" si="0"/>
        <v>3.8280000000000003</v>
      </c>
      <c r="K20" s="252">
        <f t="shared" si="0"/>
        <v>0</v>
      </c>
      <c r="L20" s="257">
        <f t="shared" si="0"/>
        <v>0</v>
      </c>
      <c r="M20" s="173">
        <f>M21+M22+M24+M25+M26</f>
        <v>66.955441750000006</v>
      </c>
      <c r="N20" s="173">
        <f t="shared" si="0"/>
        <v>0</v>
      </c>
      <c r="O20" s="173">
        <f t="shared" si="0"/>
        <v>0</v>
      </c>
      <c r="P20" s="173">
        <f t="shared" si="0"/>
        <v>10</v>
      </c>
      <c r="Q20" s="173">
        <f t="shared" si="0"/>
        <v>1.06</v>
      </c>
      <c r="R20" s="173">
        <f t="shared" si="0"/>
        <v>0</v>
      </c>
      <c r="S20" s="173">
        <f t="shared" si="0"/>
        <v>0</v>
      </c>
      <c r="T20" s="173">
        <f t="shared" si="0"/>
        <v>85.163468969999997</v>
      </c>
      <c r="U20" s="173">
        <f t="shared" si="0"/>
        <v>0.06</v>
      </c>
      <c r="V20" s="173">
        <f t="shared" si="0"/>
        <v>0</v>
      </c>
      <c r="W20" s="173">
        <f t="shared" si="0"/>
        <v>14.956</v>
      </c>
      <c r="X20" s="173">
        <f t="shared" si="0"/>
        <v>1.508</v>
      </c>
      <c r="Y20" s="173">
        <f t="shared" si="0"/>
        <v>0</v>
      </c>
      <c r="Z20" s="173">
        <f t="shared" si="0"/>
        <v>0</v>
      </c>
      <c r="AA20" s="173">
        <f t="shared" si="0"/>
        <v>117.05766737888887</v>
      </c>
      <c r="AB20" s="173">
        <f t="shared" si="0"/>
        <v>2.62</v>
      </c>
      <c r="AC20" s="173">
        <f t="shared" si="0"/>
        <v>0</v>
      </c>
      <c r="AD20" s="173">
        <f t="shared" si="0"/>
        <v>18.349999999999998</v>
      </c>
      <c r="AE20" s="173">
        <f t="shared" si="0"/>
        <v>1.26</v>
      </c>
      <c r="AF20" s="173">
        <f t="shared" si="0"/>
        <v>0</v>
      </c>
      <c r="AG20" s="173">
        <f t="shared" si="0"/>
        <v>0</v>
      </c>
      <c r="AH20" s="173">
        <f t="shared" si="0"/>
        <v>0</v>
      </c>
      <c r="AI20" s="173">
        <f t="shared" si="0"/>
        <v>0</v>
      </c>
      <c r="AJ20" s="173">
        <f t="shared" si="0"/>
        <v>0</v>
      </c>
      <c r="AK20" s="173">
        <f t="shared" si="0"/>
        <v>0</v>
      </c>
      <c r="AL20" s="173">
        <f t="shared" si="0"/>
        <v>0</v>
      </c>
      <c r="AM20" s="239">
        <f t="shared" si="0"/>
        <v>0</v>
      </c>
      <c r="AN20" s="238">
        <f t="shared" si="0"/>
        <v>0</v>
      </c>
      <c r="AO20" s="147">
        <f t="shared" si="0"/>
        <v>300.61229803999998</v>
      </c>
      <c r="AP20" s="147">
        <f t="shared" si="0"/>
        <v>2.6829999999999998</v>
      </c>
      <c r="AQ20" s="147">
        <f t="shared" si="0"/>
        <v>0</v>
      </c>
      <c r="AR20" s="147">
        <f t="shared" si="0"/>
        <v>40.167999999999999</v>
      </c>
      <c r="AS20" s="147">
        <f t="shared" si="0"/>
        <v>8.9329999999999998</v>
      </c>
      <c r="AT20" s="223">
        <f t="shared" si="0"/>
        <v>0</v>
      </c>
      <c r="AU20" s="238">
        <f t="shared" si="0"/>
        <v>0</v>
      </c>
      <c r="AV20" s="147">
        <f t="shared" si="0"/>
        <v>81.255290459999998</v>
      </c>
      <c r="AW20" s="147">
        <f t="shared" si="0"/>
        <v>0</v>
      </c>
      <c r="AX20" s="147">
        <f t="shared" si="0"/>
        <v>0</v>
      </c>
      <c r="AY20" s="147">
        <f t="shared" si="0"/>
        <v>7.12</v>
      </c>
      <c r="AZ20" s="147">
        <f t="shared" si="0"/>
        <v>6.06</v>
      </c>
      <c r="BA20" s="147">
        <f t="shared" si="0"/>
        <v>0</v>
      </c>
      <c r="BB20" s="147">
        <f t="shared" si="0"/>
        <v>0</v>
      </c>
      <c r="BC20" s="147">
        <f t="shared" si="0"/>
        <v>87.420857139999981</v>
      </c>
      <c r="BD20" s="147">
        <f t="shared" si="0"/>
        <v>6.3E-2</v>
      </c>
      <c r="BE20" s="147">
        <f t="shared" si="0"/>
        <v>0</v>
      </c>
      <c r="BF20" s="147">
        <f t="shared" si="0"/>
        <v>15.564</v>
      </c>
      <c r="BG20" s="147">
        <f t="shared" si="0"/>
        <v>2.46</v>
      </c>
      <c r="BH20" s="147">
        <f t="shared" si="0"/>
        <v>0</v>
      </c>
      <c r="BI20" s="147">
        <f t="shared" si="0"/>
        <v>0</v>
      </c>
      <c r="BJ20" s="147">
        <f t="shared" si="0"/>
        <v>131.93615044000001</v>
      </c>
      <c r="BK20" s="147">
        <f t="shared" si="0"/>
        <v>2.62</v>
      </c>
      <c r="BL20" s="147">
        <f t="shared" si="0"/>
        <v>0</v>
      </c>
      <c r="BM20" s="147">
        <f t="shared" si="0"/>
        <v>17.484000000000002</v>
      </c>
      <c r="BN20" s="147">
        <f t="shared" si="0"/>
        <v>0.41299999999999998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265">
        <f t="shared" si="1"/>
        <v>0</v>
      </c>
      <c r="BW20" s="229">
        <v>0</v>
      </c>
      <c r="BX20" s="147">
        <v>0</v>
      </c>
      <c r="BY20" s="147">
        <f>AO20-F20</f>
        <v>31.435719941111131</v>
      </c>
      <c r="BZ20" s="147">
        <f>IF(F20&gt;0,AO20/F20,0)*100</f>
        <v>111.67847520877632</v>
      </c>
      <c r="CA20" s="147"/>
    </row>
    <row r="21" spans="1:79" s="65" customFormat="1" ht="10.5" outlineLevel="1" x14ac:dyDescent="0.2">
      <c r="A21" s="148" t="s">
        <v>32</v>
      </c>
      <c r="B21" s="149" t="s">
        <v>33</v>
      </c>
      <c r="C21" s="150" t="s">
        <v>31</v>
      </c>
      <c r="D21" s="224">
        <f t="shared" ref="D21:D22" si="2">F21</f>
        <v>60.692294249999996</v>
      </c>
      <c r="E21" s="238">
        <f t="shared" ref="E21:BP21" si="3">E28</f>
        <v>0</v>
      </c>
      <c r="F21" s="173">
        <f>F28</f>
        <v>60.692294249999996</v>
      </c>
      <c r="G21" s="166">
        <f t="shared" si="3"/>
        <v>0</v>
      </c>
      <c r="H21" s="166">
        <f t="shared" si="3"/>
        <v>0</v>
      </c>
      <c r="I21" s="166">
        <f t="shared" si="3"/>
        <v>30.196000000000002</v>
      </c>
      <c r="J21" s="166">
        <f t="shared" si="3"/>
        <v>3.8280000000000003</v>
      </c>
      <c r="K21" s="253">
        <f t="shared" si="3"/>
        <v>0</v>
      </c>
      <c r="L21" s="257">
        <f t="shared" si="3"/>
        <v>0</v>
      </c>
      <c r="M21" s="166">
        <f t="shared" si="3"/>
        <v>20.230764749999999</v>
      </c>
      <c r="N21" s="166">
        <f t="shared" si="3"/>
        <v>0</v>
      </c>
      <c r="O21" s="166">
        <f t="shared" si="3"/>
        <v>0</v>
      </c>
      <c r="P21" s="166">
        <f t="shared" si="3"/>
        <v>9.8000000000000007</v>
      </c>
      <c r="Q21" s="166">
        <f t="shared" si="3"/>
        <v>1.06</v>
      </c>
      <c r="R21" s="173">
        <f t="shared" si="3"/>
        <v>0</v>
      </c>
      <c r="S21" s="173">
        <f t="shared" si="3"/>
        <v>0</v>
      </c>
      <c r="T21" s="166">
        <f t="shared" si="3"/>
        <v>20.230764749999999</v>
      </c>
      <c r="U21" s="166">
        <f t="shared" si="3"/>
        <v>0</v>
      </c>
      <c r="V21" s="166">
        <f t="shared" si="3"/>
        <v>0</v>
      </c>
      <c r="W21" s="166">
        <f t="shared" si="3"/>
        <v>12.696</v>
      </c>
      <c r="X21" s="166">
        <f t="shared" si="3"/>
        <v>1.508</v>
      </c>
      <c r="Y21" s="166">
        <f t="shared" si="3"/>
        <v>0</v>
      </c>
      <c r="Z21" s="173">
        <f t="shared" si="3"/>
        <v>0</v>
      </c>
      <c r="AA21" s="166">
        <f t="shared" si="3"/>
        <v>20.230764749999999</v>
      </c>
      <c r="AB21" s="166">
        <f t="shared" si="3"/>
        <v>0</v>
      </c>
      <c r="AC21" s="166">
        <f t="shared" si="3"/>
        <v>0</v>
      </c>
      <c r="AD21" s="166">
        <f t="shared" si="3"/>
        <v>7.7</v>
      </c>
      <c r="AE21" s="166">
        <f t="shared" si="3"/>
        <v>1.26</v>
      </c>
      <c r="AF21" s="166">
        <f t="shared" si="3"/>
        <v>0</v>
      </c>
      <c r="AG21" s="173">
        <f t="shared" si="3"/>
        <v>0</v>
      </c>
      <c r="AH21" s="166">
        <f t="shared" si="3"/>
        <v>0</v>
      </c>
      <c r="AI21" s="166">
        <f t="shared" si="3"/>
        <v>0</v>
      </c>
      <c r="AJ21" s="166">
        <f t="shared" si="3"/>
        <v>0</v>
      </c>
      <c r="AK21" s="166">
        <f t="shared" si="3"/>
        <v>0</v>
      </c>
      <c r="AL21" s="166">
        <f t="shared" si="3"/>
        <v>0</v>
      </c>
      <c r="AM21" s="240">
        <f t="shared" si="3"/>
        <v>0</v>
      </c>
      <c r="AN21" s="238">
        <f t="shared" si="3"/>
        <v>0</v>
      </c>
      <c r="AO21" s="150">
        <f t="shared" si="3"/>
        <v>91.40848471999999</v>
      </c>
      <c r="AP21" s="150">
        <f t="shared" si="3"/>
        <v>0</v>
      </c>
      <c r="AQ21" s="150">
        <f t="shared" si="3"/>
        <v>0</v>
      </c>
      <c r="AR21" s="150">
        <f t="shared" si="3"/>
        <v>26.792999999999999</v>
      </c>
      <c r="AS21" s="150">
        <f t="shared" si="3"/>
        <v>8.9329999999999998</v>
      </c>
      <c r="AT21" s="224">
        <f t="shared" si="3"/>
        <v>0</v>
      </c>
      <c r="AU21" s="238">
        <f t="shared" si="3"/>
        <v>0</v>
      </c>
      <c r="AV21" s="150">
        <f t="shared" si="3"/>
        <v>34.530620710000001</v>
      </c>
      <c r="AW21" s="150">
        <f t="shared" si="3"/>
        <v>0</v>
      </c>
      <c r="AX21" s="150">
        <f t="shared" si="3"/>
        <v>0</v>
      </c>
      <c r="AY21" s="150">
        <f t="shared" si="3"/>
        <v>7.12</v>
      </c>
      <c r="AZ21" s="150">
        <f t="shared" si="3"/>
        <v>6.06</v>
      </c>
      <c r="BA21" s="150">
        <f t="shared" si="3"/>
        <v>0</v>
      </c>
      <c r="BB21" s="147">
        <f t="shared" si="3"/>
        <v>0</v>
      </c>
      <c r="BC21" s="150">
        <f t="shared" si="3"/>
        <v>22.68567676</v>
      </c>
      <c r="BD21" s="150">
        <f t="shared" si="3"/>
        <v>0</v>
      </c>
      <c r="BE21" s="150">
        <f t="shared" si="3"/>
        <v>0</v>
      </c>
      <c r="BF21" s="150">
        <f t="shared" si="3"/>
        <v>15.564</v>
      </c>
      <c r="BG21" s="150">
        <f t="shared" si="3"/>
        <v>2.46</v>
      </c>
      <c r="BH21" s="150">
        <f t="shared" si="3"/>
        <v>0</v>
      </c>
      <c r="BI21" s="147">
        <f t="shared" si="3"/>
        <v>0</v>
      </c>
      <c r="BJ21" s="150">
        <f t="shared" si="3"/>
        <v>34.192187249999996</v>
      </c>
      <c r="BK21" s="150">
        <f t="shared" si="3"/>
        <v>0</v>
      </c>
      <c r="BL21" s="150">
        <f t="shared" si="3"/>
        <v>0</v>
      </c>
      <c r="BM21" s="150">
        <f t="shared" si="3"/>
        <v>4.109</v>
      </c>
      <c r="BN21" s="150">
        <f t="shared" si="3"/>
        <v>0.41299999999999998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0</v>
      </c>
      <c r="BR21" s="150">
        <f t="shared" si="4"/>
        <v>0</v>
      </c>
      <c r="BS21" s="150">
        <f t="shared" si="4"/>
        <v>0</v>
      </c>
      <c r="BT21" s="150">
        <f t="shared" si="4"/>
        <v>0</v>
      </c>
      <c r="BU21" s="150">
        <f t="shared" si="4"/>
        <v>0</v>
      </c>
      <c r="BV21" s="266">
        <f t="shared" si="4"/>
        <v>0</v>
      </c>
      <c r="BW21" s="229">
        <v>0</v>
      </c>
      <c r="BX21" s="147">
        <v>0</v>
      </c>
      <c r="BY21" s="150">
        <f t="shared" ref="BY21:BY60" si="5">AO21-F21</f>
        <v>30.716190469999994</v>
      </c>
      <c r="BZ21" s="150">
        <f t="shared" ref="BZ21:BZ60" si="6">IF(F21&gt;0,AO21/F21,0)*100</f>
        <v>150.60970399879059</v>
      </c>
      <c r="CA21" s="150"/>
    </row>
    <row r="22" spans="1:79" s="65" customFormat="1" ht="21" outlineLevel="1" x14ac:dyDescent="0.2">
      <c r="A22" s="148" t="s">
        <v>34</v>
      </c>
      <c r="B22" s="149" t="s">
        <v>35</v>
      </c>
      <c r="C22" s="150" t="s">
        <v>31</v>
      </c>
      <c r="D22" s="224">
        <f t="shared" si="2"/>
        <v>100.77607487166665</v>
      </c>
      <c r="E22" s="238">
        <f t="shared" ref="E22:BP22" si="7">E33</f>
        <v>0</v>
      </c>
      <c r="F22" s="173">
        <f t="shared" si="7"/>
        <v>100.77607487166665</v>
      </c>
      <c r="G22" s="166">
        <f t="shared" si="7"/>
        <v>2.68</v>
      </c>
      <c r="H22" s="166">
        <f t="shared" si="7"/>
        <v>0</v>
      </c>
      <c r="I22" s="166">
        <f t="shared" si="7"/>
        <v>11.85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0.8522487900000002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36.340102349999995</v>
      </c>
      <c r="U22" s="166">
        <f t="shared" si="7"/>
        <v>0.06</v>
      </c>
      <c r="V22" s="166">
        <f t="shared" si="7"/>
        <v>0</v>
      </c>
      <c r="W22" s="166">
        <f t="shared" si="7"/>
        <v>1.81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63.583723731666666</v>
      </c>
      <c r="AB22" s="166">
        <f t="shared" si="7"/>
        <v>2.62</v>
      </c>
      <c r="AC22" s="166">
        <f t="shared" si="7"/>
        <v>0</v>
      </c>
      <c r="AD22" s="166">
        <f t="shared" si="7"/>
        <v>10.039999999999999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0</v>
      </c>
      <c r="AI22" s="166">
        <f t="shared" si="7"/>
        <v>0</v>
      </c>
      <c r="AJ22" s="166">
        <f t="shared" si="7"/>
        <v>0</v>
      </c>
      <c r="AK22" s="166">
        <f t="shared" si="7"/>
        <v>0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95.176201649999996</v>
      </c>
      <c r="AP22" s="150">
        <f t="shared" si="7"/>
        <v>2.6829999999999998</v>
      </c>
      <c r="AQ22" s="150">
        <f t="shared" si="7"/>
        <v>0</v>
      </c>
      <c r="AR22" s="150">
        <f t="shared" si="7"/>
        <v>7.8900000000000006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0.85224321000000014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35.555616379999989</v>
      </c>
      <c r="BD22" s="150">
        <f t="shared" si="7"/>
        <v>6.3E-2</v>
      </c>
      <c r="BE22" s="150">
        <f t="shared" si="7"/>
        <v>0</v>
      </c>
      <c r="BF22" s="150">
        <f t="shared" si="7"/>
        <v>0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58.768342059999995</v>
      </c>
      <c r="BK22" s="150">
        <f t="shared" si="7"/>
        <v>2.62</v>
      </c>
      <c r="BL22" s="150">
        <f t="shared" si="7"/>
        <v>0</v>
      </c>
      <c r="BM22" s="150">
        <f t="shared" si="7"/>
        <v>7.8900000000000006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0</v>
      </c>
      <c r="BR22" s="150">
        <f t="shared" si="8"/>
        <v>0</v>
      </c>
      <c r="BS22" s="150">
        <f t="shared" si="8"/>
        <v>0</v>
      </c>
      <c r="BT22" s="150">
        <f t="shared" si="8"/>
        <v>0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-5.5998732216666554</v>
      </c>
      <c r="BZ22" s="150">
        <f t="shared" si="6"/>
        <v>94.443251308608893</v>
      </c>
      <c r="CA22" s="150"/>
    </row>
    <row r="23" spans="1:79" s="65" customFormat="1" ht="42" outlineLevel="1" x14ac:dyDescent="0.2">
      <c r="A23" s="148" t="s">
        <v>36</v>
      </c>
      <c r="B23" s="149" t="s">
        <v>37</v>
      </c>
      <c r="C23" s="150" t="s">
        <v>31</v>
      </c>
      <c r="D23" s="224" t="s">
        <v>38</v>
      </c>
      <c r="E23" s="238" t="s">
        <v>38</v>
      </c>
      <c r="F23" s="173" t="s">
        <v>38</v>
      </c>
      <c r="G23" s="166" t="s">
        <v>38</v>
      </c>
      <c r="H23" s="166" t="s">
        <v>38</v>
      </c>
      <c r="I23" s="166" t="s">
        <v>38</v>
      </c>
      <c r="J23" s="166" t="s">
        <v>38</v>
      </c>
      <c r="K23" s="253" t="s">
        <v>38</v>
      </c>
      <c r="L23" s="257" t="s">
        <v>38</v>
      </c>
      <c r="M23" s="166" t="s">
        <v>38</v>
      </c>
      <c r="N23" s="166" t="s">
        <v>38</v>
      </c>
      <c r="O23" s="166" t="s">
        <v>38</v>
      </c>
      <c r="P23" s="166" t="s">
        <v>38</v>
      </c>
      <c r="Q23" s="166" t="s">
        <v>38</v>
      </c>
      <c r="R23" s="166" t="s">
        <v>38</v>
      </c>
      <c r="S23" s="173" t="s">
        <v>38</v>
      </c>
      <c r="T23" s="166" t="s">
        <v>38</v>
      </c>
      <c r="U23" s="166" t="s">
        <v>38</v>
      </c>
      <c r="V23" s="166" t="s">
        <v>38</v>
      </c>
      <c r="W23" s="166" t="s">
        <v>38</v>
      </c>
      <c r="X23" s="166" t="s">
        <v>38</v>
      </c>
      <c r="Y23" s="166" t="s">
        <v>38</v>
      </c>
      <c r="Z23" s="173" t="s">
        <v>38</v>
      </c>
      <c r="AA23" s="166" t="s">
        <v>38</v>
      </c>
      <c r="AB23" s="166" t="s">
        <v>38</v>
      </c>
      <c r="AC23" s="166" t="s">
        <v>38</v>
      </c>
      <c r="AD23" s="166" t="s">
        <v>38</v>
      </c>
      <c r="AE23" s="166" t="s">
        <v>38</v>
      </c>
      <c r="AF23" s="166" t="s">
        <v>38</v>
      </c>
      <c r="AG23" s="173" t="s">
        <v>38</v>
      </c>
      <c r="AH23" s="166" t="s">
        <v>38</v>
      </c>
      <c r="AI23" s="166" t="s">
        <v>38</v>
      </c>
      <c r="AJ23" s="166" t="s">
        <v>38</v>
      </c>
      <c r="AK23" s="166" t="s">
        <v>38</v>
      </c>
      <c r="AL23" s="166" t="s">
        <v>38</v>
      </c>
      <c r="AM23" s="240" t="s">
        <v>38</v>
      </c>
      <c r="AN23" s="238" t="s">
        <v>38</v>
      </c>
      <c r="AO23" s="150" t="s">
        <v>38</v>
      </c>
      <c r="AP23" s="150" t="s">
        <v>38</v>
      </c>
      <c r="AQ23" s="150" t="s">
        <v>38</v>
      </c>
      <c r="AR23" s="150" t="s">
        <v>38</v>
      </c>
      <c r="AS23" s="150" t="s">
        <v>38</v>
      </c>
      <c r="AT23" s="224" t="s">
        <v>38</v>
      </c>
      <c r="AU23" s="241" t="s">
        <v>38</v>
      </c>
      <c r="AV23" s="150" t="s">
        <v>38</v>
      </c>
      <c r="AW23" s="150" t="s">
        <v>38</v>
      </c>
      <c r="AX23" s="150" t="s">
        <v>38</v>
      </c>
      <c r="AY23" s="150" t="s">
        <v>38</v>
      </c>
      <c r="AZ23" s="150" t="s">
        <v>38</v>
      </c>
      <c r="BA23" s="150" t="s">
        <v>38</v>
      </c>
      <c r="BB23" s="150" t="s">
        <v>38</v>
      </c>
      <c r="BC23" s="150" t="s">
        <v>38</v>
      </c>
      <c r="BD23" s="150" t="s">
        <v>38</v>
      </c>
      <c r="BE23" s="150" t="s">
        <v>38</v>
      </c>
      <c r="BF23" s="150" t="s">
        <v>38</v>
      </c>
      <c r="BG23" s="150" t="s">
        <v>38</v>
      </c>
      <c r="BH23" s="150" t="s">
        <v>38</v>
      </c>
      <c r="BI23" s="150" t="s">
        <v>38</v>
      </c>
      <c r="BJ23" s="150" t="s">
        <v>38</v>
      </c>
      <c r="BK23" s="150" t="s">
        <v>38</v>
      </c>
      <c r="BL23" s="150" t="s">
        <v>38</v>
      </c>
      <c r="BM23" s="150" t="s">
        <v>38</v>
      </c>
      <c r="BN23" s="150" t="s">
        <v>38</v>
      </c>
      <c r="BO23" s="150" t="s">
        <v>38</v>
      </c>
      <c r="BP23" s="150" t="s">
        <v>38</v>
      </c>
      <c r="BQ23" s="150" t="s">
        <v>38</v>
      </c>
      <c r="BR23" s="150" t="s">
        <v>38</v>
      </c>
      <c r="BS23" s="150" t="s">
        <v>38</v>
      </c>
      <c r="BT23" s="150" t="s">
        <v>38</v>
      </c>
      <c r="BU23" s="150" t="s">
        <v>38</v>
      </c>
      <c r="BV23" s="266" t="s">
        <v>38</v>
      </c>
      <c r="BW23" s="230" t="s">
        <v>38</v>
      </c>
      <c r="BX23" s="150" t="s">
        <v>38</v>
      </c>
      <c r="BY23" s="150" t="s">
        <v>38</v>
      </c>
      <c r="BZ23" s="150" t="s">
        <v>38</v>
      </c>
      <c r="CA23" s="150"/>
    </row>
    <row r="24" spans="1:79" s="65" customFormat="1" ht="21" outlineLevel="1" x14ac:dyDescent="0.2">
      <c r="A24" s="151" t="s">
        <v>39</v>
      </c>
      <c r="B24" s="149" t="s">
        <v>40</v>
      </c>
      <c r="C24" s="150" t="s">
        <v>31</v>
      </c>
      <c r="D24" s="224">
        <f t="shared" ref="D24:D40" si="9">F24</f>
        <v>71.559321967222189</v>
      </c>
      <c r="E24" s="241">
        <f t="shared" ref="E24:BP24" si="10">E48</f>
        <v>0</v>
      </c>
      <c r="F24" s="173">
        <f t="shared" si="10"/>
        <v>71.559321967222189</v>
      </c>
      <c r="G24" s="166">
        <f t="shared" si="10"/>
        <v>0</v>
      </c>
      <c r="H24" s="166">
        <f t="shared" si="10"/>
        <v>0</v>
      </c>
      <c r="I24" s="166">
        <f t="shared" si="10"/>
        <v>1.26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M48</f>
        <v>20.768410129999999</v>
      </c>
      <c r="N24" s="166">
        <f t="shared" si="10"/>
        <v>0</v>
      </c>
      <c r="O24" s="166">
        <f t="shared" si="10"/>
        <v>0</v>
      </c>
      <c r="P24" s="166">
        <f t="shared" si="10"/>
        <v>0.2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25.605635209999999</v>
      </c>
      <c r="U24" s="166">
        <f t="shared" si="10"/>
        <v>0</v>
      </c>
      <c r="V24" s="166">
        <f t="shared" si="10"/>
        <v>0</v>
      </c>
      <c r="W24" s="166">
        <f t="shared" si="10"/>
        <v>0.45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25.185276627222198</v>
      </c>
      <c r="AB24" s="166">
        <f t="shared" si="10"/>
        <v>0</v>
      </c>
      <c r="AC24" s="166">
        <f t="shared" si="10"/>
        <v>0</v>
      </c>
      <c r="AD24" s="166">
        <f t="shared" si="10"/>
        <v>0.61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0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78.150325260000002</v>
      </c>
      <c r="AP24" s="150">
        <f t="shared" si="10"/>
        <v>0</v>
      </c>
      <c r="AQ24" s="150">
        <f t="shared" si="10"/>
        <v>0</v>
      </c>
      <c r="AR24" s="150">
        <f t="shared" si="10"/>
        <v>5.4849999999999994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20.768412239999996</v>
      </c>
      <c r="AW24" s="150">
        <f t="shared" si="10"/>
        <v>0</v>
      </c>
      <c r="AX24" s="150">
        <f t="shared" si="10"/>
        <v>0</v>
      </c>
      <c r="AY24" s="150">
        <f t="shared" si="10"/>
        <v>0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26.192597340000003</v>
      </c>
      <c r="BD24" s="150">
        <f t="shared" si="10"/>
        <v>0</v>
      </c>
      <c r="BE24" s="150">
        <f t="shared" si="10"/>
        <v>0</v>
      </c>
      <c r="BF24" s="150">
        <f t="shared" si="10"/>
        <v>0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31.18931568</v>
      </c>
      <c r="BK24" s="150">
        <f t="shared" si="10"/>
        <v>0</v>
      </c>
      <c r="BL24" s="150">
        <f t="shared" si="10"/>
        <v>0</v>
      </c>
      <c r="BM24" s="150">
        <f t="shared" si="10"/>
        <v>5.4849999999999994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BQ48</f>
        <v>0</v>
      </c>
      <c r="BR24" s="150">
        <f t="shared" si="11"/>
        <v>0</v>
      </c>
      <c r="BS24" s="150">
        <f t="shared" si="11"/>
        <v>0</v>
      </c>
      <c r="BT24" s="150">
        <f t="shared" si="11"/>
        <v>0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6.5910032927778133</v>
      </c>
      <c r="BZ24" s="150">
        <f t="shared" si="6"/>
        <v>109.21054463847048</v>
      </c>
      <c r="CA24" s="150"/>
    </row>
    <row r="25" spans="1:79" s="65" customFormat="1" ht="31.5" outlineLevel="1" x14ac:dyDescent="0.2">
      <c r="A25" s="151" t="s">
        <v>41</v>
      </c>
      <c r="B25" s="149" t="s">
        <v>42</v>
      </c>
      <c r="C25" s="150" t="s">
        <v>31</v>
      </c>
      <c r="D25" s="224">
        <f t="shared" si="9"/>
        <v>0</v>
      </c>
      <c r="E25" s="241">
        <f t="shared" ref="E25:BP25" si="12">E56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0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BQ56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43</v>
      </c>
      <c r="B26" s="153" t="s">
        <v>44</v>
      </c>
      <c r="C26" s="154" t="s">
        <v>31</v>
      </c>
      <c r="D26" s="225">
        <f t="shared" si="9"/>
        <v>36.148887009999996</v>
      </c>
      <c r="E26" s="242">
        <f t="shared" ref="E26:BP26" si="14">E57</f>
        <v>0</v>
      </c>
      <c r="F26" s="173">
        <f t="shared" si="14"/>
        <v>36.148887009999996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25.104018079999999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2.9869666600000002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8.0579022699999996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35.877286409999996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25.104014299999999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2.9869666600000002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7.7863054500000004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BQ57</f>
        <v>0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-0.2716005999999993</v>
      </c>
      <c r="BZ26" s="154">
        <f t="shared" si="6"/>
        <v>99.248661238380961</v>
      </c>
      <c r="CA26" s="154"/>
    </row>
    <row r="27" spans="1:79" s="65" customFormat="1" ht="10.5" x14ac:dyDescent="0.2">
      <c r="A27" s="155">
        <v>1</v>
      </c>
      <c r="B27" s="149" t="s">
        <v>45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46</v>
      </c>
      <c r="B28" s="157" t="s">
        <v>47</v>
      </c>
      <c r="C28" s="158" t="s">
        <v>31</v>
      </c>
      <c r="D28" s="226">
        <f t="shared" si="9"/>
        <v>60.692294249999996</v>
      </c>
      <c r="E28" s="244">
        <f>L28+S28+Z28+AG28</f>
        <v>0</v>
      </c>
      <c r="F28" s="165">
        <f t="shared" ref="F28:K28" si="16">M28+T28+AA28+AH28</f>
        <v>60.692294249999996</v>
      </c>
      <c r="G28" s="165">
        <f t="shared" si="16"/>
        <v>0</v>
      </c>
      <c r="H28" s="165">
        <f t="shared" si="16"/>
        <v>0</v>
      </c>
      <c r="I28" s="165">
        <f t="shared" si="16"/>
        <v>30.196000000000002</v>
      </c>
      <c r="J28" s="165">
        <f t="shared" si="16"/>
        <v>3.8280000000000003</v>
      </c>
      <c r="K28" s="254">
        <f t="shared" si="16"/>
        <v>0</v>
      </c>
      <c r="L28" s="260">
        <f t="shared" ref="L28:AQ28" si="17">L29</f>
        <v>0</v>
      </c>
      <c r="M28" s="165">
        <f t="shared" si="17"/>
        <v>20.230764749999999</v>
      </c>
      <c r="N28" s="165">
        <f t="shared" si="17"/>
        <v>0</v>
      </c>
      <c r="O28" s="165">
        <f t="shared" si="17"/>
        <v>0</v>
      </c>
      <c r="P28" s="165">
        <f t="shared" si="17"/>
        <v>9.8000000000000007</v>
      </c>
      <c r="Q28" s="165">
        <f t="shared" si="17"/>
        <v>1.06</v>
      </c>
      <c r="R28" s="165">
        <f t="shared" si="17"/>
        <v>0</v>
      </c>
      <c r="S28" s="165">
        <f t="shared" si="17"/>
        <v>0</v>
      </c>
      <c r="T28" s="165">
        <f t="shared" si="17"/>
        <v>20.230764749999999</v>
      </c>
      <c r="U28" s="165">
        <f t="shared" si="17"/>
        <v>0</v>
      </c>
      <c r="V28" s="165">
        <f t="shared" si="17"/>
        <v>0</v>
      </c>
      <c r="W28" s="165">
        <f t="shared" si="17"/>
        <v>12.696</v>
      </c>
      <c r="X28" s="165">
        <f t="shared" si="17"/>
        <v>1.508</v>
      </c>
      <c r="Y28" s="165">
        <f t="shared" si="17"/>
        <v>0</v>
      </c>
      <c r="Z28" s="165">
        <f t="shared" si="17"/>
        <v>0</v>
      </c>
      <c r="AA28" s="165">
        <f t="shared" si="17"/>
        <v>20.230764749999999</v>
      </c>
      <c r="AB28" s="165">
        <f t="shared" si="17"/>
        <v>0</v>
      </c>
      <c r="AC28" s="165">
        <f t="shared" si="17"/>
        <v>0</v>
      </c>
      <c r="AD28" s="165">
        <f t="shared" si="17"/>
        <v>7.7</v>
      </c>
      <c r="AE28" s="165">
        <f t="shared" si="17"/>
        <v>1.26</v>
      </c>
      <c r="AF28" s="165">
        <f t="shared" si="17"/>
        <v>0</v>
      </c>
      <c r="AG28" s="165">
        <f t="shared" si="17"/>
        <v>0</v>
      </c>
      <c r="AH28" s="165">
        <f t="shared" si="17"/>
        <v>0</v>
      </c>
      <c r="AI28" s="165">
        <f t="shared" si="17"/>
        <v>0</v>
      </c>
      <c r="AJ28" s="165">
        <f t="shared" si="17"/>
        <v>0</v>
      </c>
      <c r="AK28" s="165">
        <f t="shared" si="17"/>
        <v>0</v>
      </c>
      <c r="AL28" s="165">
        <f t="shared" si="17"/>
        <v>0</v>
      </c>
      <c r="AM28" s="245">
        <f t="shared" si="17"/>
        <v>0</v>
      </c>
      <c r="AN28" s="244">
        <f t="shared" si="17"/>
        <v>0</v>
      </c>
      <c r="AO28" s="158">
        <f t="shared" si="17"/>
        <v>91.40848471999999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26.792999999999999</v>
      </c>
      <c r="AS28" s="158">
        <f t="shared" si="18"/>
        <v>8.9329999999999998</v>
      </c>
      <c r="AT28" s="226">
        <f t="shared" si="18"/>
        <v>0</v>
      </c>
      <c r="AU28" s="244">
        <f t="shared" si="18"/>
        <v>0</v>
      </c>
      <c r="AV28" s="158">
        <f t="shared" si="18"/>
        <v>34.530620710000001</v>
      </c>
      <c r="AW28" s="158">
        <f t="shared" si="18"/>
        <v>0</v>
      </c>
      <c r="AX28" s="158">
        <f t="shared" si="18"/>
        <v>0</v>
      </c>
      <c r="AY28" s="158">
        <f t="shared" si="18"/>
        <v>7.12</v>
      </c>
      <c r="AZ28" s="158">
        <f t="shared" si="18"/>
        <v>6.06</v>
      </c>
      <c r="BA28" s="158">
        <f t="shared" si="18"/>
        <v>0</v>
      </c>
      <c r="BB28" s="158">
        <f t="shared" si="18"/>
        <v>0</v>
      </c>
      <c r="BC28" s="158">
        <f t="shared" si="18"/>
        <v>22.68567676</v>
      </c>
      <c r="BD28" s="158">
        <f t="shared" si="18"/>
        <v>0</v>
      </c>
      <c r="BE28" s="158">
        <f t="shared" si="18"/>
        <v>0</v>
      </c>
      <c r="BF28" s="158">
        <f t="shared" si="18"/>
        <v>15.564</v>
      </c>
      <c r="BG28" s="158">
        <f t="shared" si="18"/>
        <v>2.46</v>
      </c>
      <c r="BH28" s="158">
        <f t="shared" si="18"/>
        <v>0</v>
      </c>
      <c r="BI28" s="158">
        <f t="shared" si="18"/>
        <v>0</v>
      </c>
      <c r="BJ28" s="158">
        <f t="shared" si="18"/>
        <v>34.192187249999996</v>
      </c>
      <c r="BK28" s="158">
        <f t="shared" si="18"/>
        <v>0</v>
      </c>
      <c r="BL28" s="158">
        <f t="shared" si="18"/>
        <v>0</v>
      </c>
      <c r="BM28" s="158">
        <f t="shared" si="18"/>
        <v>4.109</v>
      </c>
      <c r="BN28" s="158">
        <f t="shared" si="18"/>
        <v>0.41299999999999998</v>
      </c>
      <c r="BO28" s="158">
        <f t="shared" si="18"/>
        <v>0</v>
      </c>
      <c r="BP28" s="158">
        <f t="shared" si="18"/>
        <v>0</v>
      </c>
      <c r="BQ28" s="158">
        <f t="shared" si="18"/>
        <v>0</v>
      </c>
      <c r="BR28" s="158">
        <f t="shared" si="18"/>
        <v>0</v>
      </c>
      <c r="BS28" s="158">
        <f t="shared" si="18"/>
        <v>0</v>
      </c>
      <c r="BT28" s="158">
        <f t="shared" si="18"/>
        <v>0</v>
      </c>
      <c r="BU28" s="158">
        <f t="shared" si="18"/>
        <v>0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30.716190469999994</v>
      </c>
      <c r="BZ28" s="158">
        <f t="shared" si="6"/>
        <v>150.60970399879059</v>
      </c>
      <c r="CA28" s="158"/>
    </row>
    <row r="29" spans="1:79" s="65" customFormat="1" ht="31.5" outlineLevel="1" x14ac:dyDescent="0.2">
      <c r="A29" s="175" t="s">
        <v>48</v>
      </c>
      <c r="B29" s="176" t="s">
        <v>49</v>
      </c>
      <c r="C29" s="161" t="s">
        <v>31</v>
      </c>
      <c r="D29" s="227">
        <f t="shared" si="9"/>
        <v>60.692294249999996</v>
      </c>
      <c r="E29" s="246">
        <f t="shared" ref="E29:E60" si="19">L29+S29+Z29+AG29</f>
        <v>0</v>
      </c>
      <c r="F29" s="167">
        <f t="shared" ref="F29:F60" si="20">M29+T29+AA29+AH29</f>
        <v>60.692294249999996</v>
      </c>
      <c r="G29" s="167">
        <f t="shared" ref="G29:G60" si="21">N29+U29+AB29+AI29</f>
        <v>0</v>
      </c>
      <c r="H29" s="167">
        <f t="shared" ref="H29:H60" si="22">O29+V29+AC29+AJ29</f>
        <v>0</v>
      </c>
      <c r="I29" s="167">
        <f t="shared" ref="I29:I60" si="23">P29+W29+AD29+AK29</f>
        <v>30.196000000000002</v>
      </c>
      <c r="J29" s="167">
        <f t="shared" ref="J29:J60" si="24">Q29+X29+AE29+AL29</f>
        <v>3.8280000000000003</v>
      </c>
      <c r="K29" s="255">
        <f t="shared" ref="K29:K60" si="25">R29+Y29+AF29+AM29</f>
        <v>0</v>
      </c>
      <c r="L29" s="261">
        <v>0</v>
      </c>
      <c r="M29" s="167">
        <f>'12'!J27</f>
        <v>20.230764749999999</v>
      </c>
      <c r="N29" s="167">
        <v>0</v>
      </c>
      <c r="O29" s="167">
        <v>0</v>
      </c>
      <c r="P29" s="167">
        <v>9.8000000000000007</v>
      </c>
      <c r="Q29" s="167">
        <v>1.06</v>
      </c>
      <c r="R29" s="167">
        <v>0</v>
      </c>
      <c r="S29" s="167">
        <v>0</v>
      </c>
      <c r="T29" s="167">
        <f>'12'!L27</f>
        <v>20.230764749999999</v>
      </c>
      <c r="U29" s="167">
        <v>0</v>
      </c>
      <c r="V29" s="167">
        <v>0</v>
      </c>
      <c r="W29" s="167">
        <v>12.696</v>
      </c>
      <c r="X29" s="167">
        <v>1.508</v>
      </c>
      <c r="Y29" s="167"/>
      <c r="Z29" s="167">
        <v>0</v>
      </c>
      <c r="AA29" s="167">
        <f>'12'!N27</f>
        <v>20.230764749999999</v>
      </c>
      <c r="AB29" s="167">
        <v>0</v>
      </c>
      <c r="AC29" s="167">
        <v>0</v>
      </c>
      <c r="AD29" s="167">
        <v>7.7</v>
      </c>
      <c r="AE29" s="167">
        <v>1.26</v>
      </c>
      <c r="AF29" s="167"/>
      <c r="AG29" s="167">
        <v>0</v>
      </c>
      <c r="AH29" s="167">
        <f>'12'!P27</f>
        <v>0</v>
      </c>
      <c r="AI29" s="167">
        <v>0</v>
      </c>
      <c r="AJ29" s="167">
        <v>0</v>
      </c>
      <c r="AK29" s="167">
        <v>0</v>
      </c>
      <c r="AL29" s="167">
        <v>0</v>
      </c>
      <c r="AM29" s="247"/>
      <c r="AN29" s="246">
        <v>0</v>
      </c>
      <c r="AO29" s="161">
        <f>AV29+BC29+BJ29+BQ29</f>
        <v>91.40848471999999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26.792999999999999</v>
      </c>
      <c r="AS29" s="161">
        <f t="shared" si="26"/>
        <v>8.9329999999999998</v>
      </c>
      <c r="AT29" s="227">
        <f t="shared" si="26"/>
        <v>0</v>
      </c>
      <c r="AU29" s="246">
        <v>0</v>
      </c>
      <c r="AV29" s="161">
        <f>'12'!K27</f>
        <v>34.530620710000001</v>
      </c>
      <c r="AW29" s="161">
        <v>0</v>
      </c>
      <c r="AX29" s="161">
        <v>0</v>
      </c>
      <c r="AY29" s="161">
        <v>7.12</v>
      </c>
      <c r="AZ29" s="161">
        <v>6.06</v>
      </c>
      <c r="BA29" s="161">
        <v>0</v>
      </c>
      <c r="BB29" s="161">
        <v>0</v>
      </c>
      <c r="BC29" s="161">
        <f>'12'!M27</f>
        <v>22.68567676</v>
      </c>
      <c r="BD29" s="161">
        <v>0</v>
      </c>
      <c r="BE29" s="161">
        <v>0</v>
      </c>
      <c r="BF29" s="161">
        <v>15.564</v>
      </c>
      <c r="BG29" s="161">
        <v>2.46</v>
      </c>
      <c r="BH29" s="161">
        <v>0</v>
      </c>
      <c r="BI29" s="161">
        <v>0</v>
      </c>
      <c r="BJ29" s="161">
        <f>'12'!O27</f>
        <v>34.192187249999996</v>
      </c>
      <c r="BK29" s="161">
        <v>0</v>
      </c>
      <c r="BL29" s="161">
        <v>0</v>
      </c>
      <c r="BM29" s="161">
        <v>4.109</v>
      </c>
      <c r="BN29" s="161">
        <v>0.41299999999999998</v>
      </c>
      <c r="BO29" s="161">
        <v>0</v>
      </c>
      <c r="BP29" s="161">
        <v>0</v>
      </c>
      <c r="BQ29" s="161">
        <f>'12'!Q27</f>
        <v>0</v>
      </c>
      <c r="BR29" s="161">
        <v>0</v>
      </c>
      <c r="BS29" s="161">
        <v>0</v>
      </c>
      <c r="BT29" s="161">
        <v>0</v>
      </c>
      <c r="BU29" s="161">
        <v>0</v>
      </c>
      <c r="BV29" s="269">
        <v>0</v>
      </c>
      <c r="BW29" s="233">
        <v>0</v>
      </c>
      <c r="BX29" s="161">
        <v>0</v>
      </c>
      <c r="BY29" s="161">
        <f t="shared" si="5"/>
        <v>30.716190469999994</v>
      </c>
      <c r="BZ29" s="161">
        <f t="shared" si="6"/>
        <v>150.60970399879059</v>
      </c>
      <c r="CA29" s="161"/>
    </row>
    <row r="30" spans="1:79" s="65" customFormat="1" ht="42" outlineLevel="2" x14ac:dyDescent="0.2">
      <c r="A30" s="159" t="s">
        <v>50</v>
      </c>
      <c r="B30" s="160" t="s">
        <v>51</v>
      </c>
      <c r="C30" s="161" t="s">
        <v>31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52</v>
      </c>
      <c r="B31" s="160" t="s">
        <v>53</v>
      </c>
      <c r="C31" s="161" t="s">
        <v>31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54</v>
      </c>
      <c r="B32" s="160" t="s">
        <v>55</v>
      </c>
      <c r="C32" s="161" t="s">
        <v>31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56</v>
      </c>
      <c r="B33" s="163" t="s">
        <v>57</v>
      </c>
      <c r="C33" s="164" t="s">
        <v>31</v>
      </c>
      <c r="D33" s="228">
        <f t="shared" si="9"/>
        <v>100.77607487166665</v>
      </c>
      <c r="E33" s="248">
        <f t="shared" si="19"/>
        <v>0</v>
      </c>
      <c r="F33" s="168">
        <f t="shared" si="20"/>
        <v>100.77607487166665</v>
      </c>
      <c r="G33" s="168">
        <f t="shared" si="21"/>
        <v>2.68</v>
      </c>
      <c r="H33" s="168">
        <f t="shared" si="22"/>
        <v>0</v>
      </c>
      <c r="I33" s="168">
        <f t="shared" si="23"/>
        <v>11.85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0.8522487900000002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36.340102349999995</v>
      </c>
      <c r="U33" s="168">
        <f t="shared" si="30"/>
        <v>0.06</v>
      </c>
      <c r="V33" s="168">
        <f t="shared" si="30"/>
        <v>0</v>
      </c>
      <c r="W33" s="168">
        <f t="shared" si="30"/>
        <v>1.81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63.583723731666666</v>
      </c>
      <c r="AB33" s="168">
        <f t="shared" si="30"/>
        <v>2.62</v>
      </c>
      <c r="AC33" s="168">
        <f t="shared" si="30"/>
        <v>0</v>
      </c>
      <c r="AD33" s="168">
        <f t="shared" si="30"/>
        <v>10.039999999999999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0</v>
      </c>
      <c r="AI33" s="168">
        <f t="shared" si="30"/>
        <v>0</v>
      </c>
      <c r="AJ33" s="168">
        <f t="shared" si="30"/>
        <v>0</v>
      </c>
      <c r="AK33" s="168">
        <f t="shared" si="30"/>
        <v>0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95.176201649999996</v>
      </c>
      <c r="AP33" s="164">
        <f t="shared" si="30"/>
        <v>2.6829999999999998</v>
      </c>
      <c r="AQ33" s="164">
        <f t="shared" si="30"/>
        <v>0</v>
      </c>
      <c r="AR33" s="164">
        <f t="shared" si="30"/>
        <v>7.8900000000000006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0.85224321000000014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35.555616379999989</v>
      </c>
      <c r="BD33" s="164">
        <f t="shared" si="30"/>
        <v>6.3E-2</v>
      </c>
      <c r="BE33" s="164">
        <f t="shared" si="30"/>
        <v>0</v>
      </c>
      <c r="BF33" s="164">
        <f t="shared" si="30"/>
        <v>0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58.768342059999995</v>
      </c>
      <c r="BK33" s="164">
        <f t="shared" si="30"/>
        <v>2.62</v>
      </c>
      <c r="BL33" s="164">
        <f t="shared" si="30"/>
        <v>0</v>
      </c>
      <c r="BM33" s="164">
        <f t="shared" si="30"/>
        <v>7.8900000000000006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0</v>
      </c>
      <c r="BR33" s="164">
        <f t="shared" si="31"/>
        <v>0</v>
      </c>
      <c r="BS33" s="164">
        <f t="shared" si="31"/>
        <v>0</v>
      </c>
      <c r="BT33" s="164">
        <f t="shared" si="31"/>
        <v>0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-5.5998732216666554</v>
      </c>
      <c r="BZ33" s="164">
        <f t="shared" si="6"/>
        <v>94.443251308608893</v>
      </c>
      <c r="CA33" s="164"/>
    </row>
    <row r="34" spans="1:79" s="65" customFormat="1" ht="52.5" outlineLevel="1" x14ac:dyDescent="0.2">
      <c r="A34" s="151" t="s">
        <v>58</v>
      </c>
      <c r="B34" s="149" t="s">
        <v>59</v>
      </c>
      <c r="C34" s="150" t="s">
        <v>31</v>
      </c>
      <c r="D34" s="224">
        <f t="shared" si="9"/>
        <v>62.059727968333334</v>
      </c>
      <c r="E34" s="241">
        <f t="shared" si="19"/>
        <v>0</v>
      </c>
      <c r="F34" s="166">
        <f t="shared" si="20"/>
        <v>62.059727968333334</v>
      </c>
      <c r="G34" s="166">
        <f t="shared" si="21"/>
        <v>0.16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0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20.243437759999999</v>
      </c>
      <c r="U34" s="166">
        <f t="shared" si="32"/>
        <v>0.06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41.816290208333335</v>
      </c>
      <c r="AB34" s="166">
        <f t="shared" si="32"/>
        <v>0.1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0</v>
      </c>
      <c r="AI34" s="166">
        <f t="shared" si="32"/>
        <v>0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60.627876929999992</v>
      </c>
      <c r="AP34" s="150">
        <f t="shared" si="32"/>
        <v>0.16300000000000001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20.243435749999996</v>
      </c>
      <c r="BD34" s="150">
        <f t="shared" si="32"/>
        <v>6.3E-2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40.384441179999996</v>
      </c>
      <c r="BK34" s="150">
        <f t="shared" si="32"/>
        <v>0.1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-1.4318510383333418</v>
      </c>
      <c r="BZ34" s="150">
        <f t="shared" si="6"/>
        <v>97.692785506465711</v>
      </c>
      <c r="CA34" s="150"/>
    </row>
    <row r="35" spans="1:79" s="65" customFormat="1" ht="10.5" outlineLevel="2" x14ac:dyDescent="0.2">
      <c r="A35" s="159" t="s">
        <v>60</v>
      </c>
      <c r="B35" s="160" t="s">
        <v>61</v>
      </c>
      <c r="C35" s="161" t="s">
        <v>62</v>
      </c>
      <c r="D35" s="227">
        <f t="shared" si="9"/>
        <v>62.059727968333334</v>
      </c>
      <c r="E35" s="246">
        <f t="shared" si="19"/>
        <v>0</v>
      </c>
      <c r="F35" s="167">
        <f>M35+T35+AA35+AH35</f>
        <v>62.059727968333334</v>
      </c>
      <c r="G35" s="167">
        <f t="shared" si="21"/>
        <v>0.16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20.243437759999999</v>
      </c>
      <c r="U35" s="167">
        <v>0.06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41.816290208333335</v>
      </c>
      <c r="AB35" s="167">
        <v>0.1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0</v>
      </c>
      <c r="AI35" s="417">
        <v>0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60.627876929999992</v>
      </c>
      <c r="AP35" s="161">
        <f>AW35+BD35+BK35+BR35</f>
        <v>0.16300000000000001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20.243435749999996</v>
      </c>
      <c r="BD35" s="161">
        <v>6.3E-2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40.384441179999996</v>
      </c>
      <c r="BK35" s="161">
        <v>0.1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-1.4318510383333418</v>
      </c>
      <c r="BZ35" s="161">
        <f t="shared" si="6"/>
        <v>97.692785506465711</v>
      </c>
      <c r="CA35" s="161"/>
    </row>
    <row r="36" spans="1:79" s="65" customFormat="1" ht="31.5" outlineLevel="1" x14ac:dyDescent="0.2">
      <c r="A36" s="151" t="s">
        <v>63</v>
      </c>
      <c r="B36" s="149" t="s">
        <v>64</v>
      </c>
      <c r="C36" s="150" t="s">
        <v>31</v>
      </c>
      <c r="D36" s="224">
        <f t="shared" si="9"/>
        <v>12.679912263333332</v>
      </c>
      <c r="E36" s="241">
        <f t="shared" si="19"/>
        <v>0</v>
      </c>
      <c r="F36" s="166">
        <f t="shared" si="20"/>
        <v>12.679912263333332</v>
      </c>
      <c r="G36" s="166">
        <f t="shared" si="21"/>
        <v>0</v>
      </c>
      <c r="H36" s="166">
        <f t="shared" si="22"/>
        <v>0</v>
      </c>
      <c r="I36" s="166">
        <f t="shared" si="23"/>
        <v>11.85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0.8522487900000002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2.5644392100000002</v>
      </c>
      <c r="U36" s="166">
        <f t="shared" si="39"/>
        <v>0</v>
      </c>
      <c r="V36" s="166">
        <f t="shared" si="39"/>
        <v>0</v>
      </c>
      <c r="W36" s="166">
        <f t="shared" si="39"/>
        <v>1.81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9.2632242633333313</v>
      </c>
      <c r="AB36" s="166">
        <f t="shared" si="39"/>
        <v>0</v>
      </c>
      <c r="AC36" s="166">
        <f t="shared" si="39"/>
        <v>0</v>
      </c>
      <c r="AD36" s="166">
        <f t="shared" si="39"/>
        <v>10.039999999999999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0</v>
      </c>
      <c r="AI36" s="166">
        <f t="shared" si="39"/>
        <v>0</v>
      </c>
      <c r="AJ36" s="166">
        <f t="shared" si="39"/>
        <v>0</v>
      </c>
      <c r="AK36" s="166">
        <f t="shared" si="39"/>
        <v>0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9.19368944</v>
      </c>
      <c r="AP36" s="150">
        <f t="shared" si="39"/>
        <v>0</v>
      </c>
      <c r="AQ36" s="150">
        <f t="shared" si="39"/>
        <v>0</v>
      </c>
      <c r="AR36" s="150">
        <f t="shared" si="39"/>
        <v>7.8900000000000006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0.85224321000000014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1.9774969200000001</v>
      </c>
      <c r="BD36" s="150">
        <f t="shared" si="39"/>
        <v>0</v>
      </c>
      <c r="BE36" s="150">
        <f t="shared" si="39"/>
        <v>0</v>
      </c>
      <c r="BF36" s="150">
        <f t="shared" si="39"/>
        <v>0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6.3639493099999997</v>
      </c>
      <c r="BK36" s="150">
        <f t="shared" si="39"/>
        <v>0</v>
      </c>
      <c r="BL36" s="150">
        <f t="shared" si="39"/>
        <v>0</v>
      </c>
      <c r="BM36" s="150">
        <f t="shared" si="39"/>
        <v>7.8900000000000006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0</v>
      </c>
      <c r="BR36" s="150">
        <f t="shared" si="40"/>
        <v>0</v>
      </c>
      <c r="BS36" s="150">
        <f t="shared" si="40"/>
        <v>0</v>
      </c>
      <c r="BT36" s="150">
        <f t="shared" si="40"/>
        <v>0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-3.4862228233333319</v>
      </c>
      <c r="BZ36" s="150">
        <f t="shared" si="6"/>
        <v>72.505938913990065</v>
      </c>
      <c r="CA36" s="150"/>
    </row>
    <row r="37" spans="1:79" s="65" customFormat="1" ht="10.5" outlineLevel="2" x14ac:dyDescent="0.2">
      <c r="A37" s="159" t="s">
        <v>65</v>
      </c>
      <c r="B37" s="160" t="s">
        <v>66</v>
      </c>
      <c r="C37" s="161" t="s">
        <v>67</v>
      </c>
      <c r="D37" s="227">
        <f t="shared" si="9"/>
        <v>5.2490000000000002E-2</v>
      </c>
      <c r="E37" s="246">
        <f t="shared" si="19"/>
        <v>0</v>
      </c>
      <c r="F37" s="167">
        <f>M37+T37+AA37+AH37</f>
        <v>5.2490000000000002E-2</v>
      </c>
      <c r="G37" s="167">
        <f t="shared" si="21"/>
        <v>0</v>
      </c>
      <c r="H37" s="167">
        <f t="shared" si="22"/>
        <v>0</v>
      </c>
      <c r="I37" s="167">
        <f t="shared" si="23"/>
        <v>0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5.2490000000000002E-2</v>
      </c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5.2485940000000002E-2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5.2485940000000002E-2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f>'12'!Q35</f>
        <v>0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-4.0600000000001746E-6</v>
      </c>
      <c r="BZ37" s="161">
        <f t="shared" si="6"/>
        <v>99.992265193370173</v>
      </c>
      <c r="CA37" s="161"/>
    </row>
    <row r="38" spans="1:79" s="65" customFormat="1" ht="10.5" outlineLevel="2" x14ac:dyDescent="0.2">
      <c r="A38" s="159" t="s">
        <v>68</v>
      </c>
      <c r="B38" s="160" t="s">
        <v>69</v>
      </c>
      <c r="C38" s="161" t="s">
        <v>70</v>
      </c>
      <c r="D38" s="227">
        <f t="shared" si="9"/>
        <v>1.245842263333333</v>
      </c>
      <c r="E38" s="246">
        <f t="shared" si="19"/>
        <v>0</v>
      </c>
      <c r="F38" s="167">
        <f t="shared" si="20"/>
        <v>1.245842263333333</v>
      </c>
      <c r="G38" s="167">
        <f t="shared" si="21"/>
        <v>0</v>
      </c>
      <c r="H38" s="167">
        <f t="shared" si="22"/>
        <v>0</v>
      </c>
      <c r="I38" s="167">
        <f t="shared" si="23"/>
        <v>0.55000000000000004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1.245842263333333</v>
      </c>
      <c r="AB38" s="167">
        <v>0</v>
      </c>
      <c r="AC38" s="167">
        <v>0</v>
      </c>
      <c r="AD38" s="167">
        <v>0.55000000000000004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0.89659048000000008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0.7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0.89659048000000008</v>
      </c>
      <c r="BK38" s="161">
        <v>0</v>
      </c>
      <c r="BL38" s="161">
        <v>0</v>
      </c>
      <c r="BM38" s="161">
        <v>0.7</v>
      </c>
      <c r="BN38" s="161">
        <v>0</v>
      </c>
      <c r="BO38" s="161">
        <v>0</v>
      </c>
      <c r="BP38" s="161">
        <v>0</v>
      </c>
      <c r="BQ38" s="161">
        <f>'12'!Q36</f>
        <v>0</v>
      </c>
      <c r="BR38" s="161">
        <v>0</v>
      </c>
      <c r="BS38" s="161">
        <v>0</v>
      </c>
      <c r="BT38" s="161">
        <v>0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-0.34925178333333295</v>
      </c>
      <c r="BZ38" s="161">
        <f t="shared" si="6"/>
        <v>71.966612980451728</v>
      </c>
      <c r="CA38" s="161"/>
    </row>
    <row r="39" spans="1:79" s="65" customFormat="1" ht="10.5" outlineLevel="2" x14ac:dyDescent="0.2">
      <c r="A39" s="159" t="s">
        <v>71</v>
      </c>
      <c r="B39" s="160" t="s">
        <v>72</v>
      </c>
      <c r="C39" s="161" t="s">
        <v>73</v>
      </c>
      <c r="D39" s="227">
        <f t="shared" si="9"/>
        <v>1.7212400000000001</v>
      </c>
      <c r="E39" s="246">
        <f t="shared" si="19"/>
        <v>0</v>
      </c>
      <c r="F39" s="167">
        <f t="shared" si="20"/>
        <v>1.7212400000000001</v>
      </c>
      <c r="G39" s="167">
        <f t="shared" si="21"/>
        <v>0</v>
      </c>
      <c r="H39" s="167">
        <f t="shared" si="22"/>
        <v>0</v>
      </c>
      <c r="I39" s="167">
        <f t="shared" si="23"/>
        <v>2.4299999999999997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0.82028000000000012</v>
      </c>
      <c r="U39" s="167">
        <v>0</v>
      </c>
      <c r="V39" s="167">
        <v>0</v>
      </c>
      <c r="W39" s="167">
        <v>0.74</v>
      </c>
      <c r="X39" s="167">
        <v>0</v>
      </c>
      <c r="Y39" s="167">
        <v>0</v>
      </c>
      <c r="Z39" s="167">
        <v>0</v>
      </c>
      <c r="AA39" s="167">
        <f>'12'!N37</f>
        <v>0.90095999999999998</v>
      </c>
      <c r="AB39" s="167">
        <v>0</v>
      </c>
      <c r="AC39" s="167">
        <v>0</v>
      </c>
      <c r="AD39" s="167">
        <v>1.69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0.23333332999999998</v>
      </c>
      <c r="AP39" s="161">
        <f>AW39+BD39+BK39+BR39</f>
        <v>0</v>
      </c>
      <c r="AQ39" s="161">
        <f t="shared" si="43"/>
        <v>0</v>
      </c>
      <c r="AR39" s="161">
        <f t="shared" si="44"/>
        <v>0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0.23333332999999998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0</v>
      </c>
      <c r="BK39" s="161">
        <v>0</v>
      </c>
      <c r="BL39" s="161">
        <v>0</v>
      </c>
      <c r="BM39" s="161">
        <v>0</v>
      </c>
      <c r="BN39" s="161">
        <v>0</v>
      </c>
      <c r="BO39" s="161">
        <v>0</v>
      </c>
      <c r="BP39" s="161">
        <v>0</v>
      </c>
      <c r="BQ39" s="161">
        <f>'12'!Q37</f>
        <v>0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-1.4879066700000001</v>
      </c>
      <c r="BZ39" s="161">
        <f t="shared" si="6"/>
        <v>13.556118263577419</v>
      </c>
      <c r="CA39" s="161"/>
    </row>
    <row r="40" spans="1:79" s="65" customFormat="1" ht="21" outlineLevel="2" x14ac:dyDescent="0.2">
      <c r="A40" s="159" t="s">
        <v>74</v>
      </c>
      <c r="B40" s="160" t="s">
        <v>75</v>
      </c>
      <c r="C40" s="161" t="s">
        <v>76</v>
      </c>
      <c r="D40" s="227">
        <f t="shared" si="9"/>
        <v>9.6603399999999997</v>
      </c>
      <c r="E40" s="246">
        <f t="shared" si="19"/>
        <v>0</v>
      </c>
      <c r="F40" s="167">
        <f t="shared" si="20"/>
        <v>9.6603399999999997</v>
      </c>
      <c r="G40" s="167">
        <f t="shared" si="21"/>
        <v>0</v>
      </c>
      <c r="H40" s="167">
        <f t="shared" si="22"/>
        <v>0</v>
      </c>
      <c r="I40" s="167">
        <f t="shared" si="23"/>
        <v>8.8699999999999992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0.8522487900000002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1.7441592100000001</v>
      </c>
      <c r="U40" s="167">
        <v>0</v>
      </c>
      <c r="V40" s="167">
        <v>0</v>
      </c>
      <c r="W40" s="167">
        <v>1.07</v>
      </c>
      <c r="X40" s="167">
        <v>0</v>
      </c>
      <c r="Y40" s="167">
        <v>0</v>
      </c>
      <c r="Z40" s="167">
        <v>0</v>
      </c>
      <c r="AA40" s="167">
        <f>'12'!N38</f>
        <v>7.0639319999999994</v>
      </c>
      <c r="AB40" s="167">
        <v>0</v>
      </c>
      <c r="AC40" s="167">
        <v>0</v>
      </c>
      <c r="AD40" s="167">
        <v>7.8</v>
      </c>
      <c r="AE40" s="167">
        <v>0</v>
      </c>
      <c r="AF40" s="167">
        <v>0</v>
      </c>
      <c r="AG40" s="167">
        <v>0</v>
      </c>
      <c r="AH40" s="167">
        <f>'12'!P38</f>
        <v>0</v>
      </c>
      <c r="AI40" s="167">
        <v>0</v>
      </c>
      <c r="AJ40" s="167">
        <v>0</v>
      </c>
      <c r="AK40" s="167">
        <v>0</v>
      </c>
      <c r="AL40" s="167">
        <v>0</v>
      </c>
      <c r="AM40" s="247">
        <v>0</v>
      </c>
      <c r="AN40" s="246">
        <v>0</v>
      </c>
      <c r="AO40" s="161">
        <f t="shared" si="42"/>
        <v>8.0112796900000003</v>
      </c>
      <c r="AP40" s="161">
        <f>AW40+BD40+BK40+BR40</f>
        <v>0</v>
      </c>
      <c r="AQ40" s="161">
        <f t="shared" si="43"/>
        <v>0</v>
      </c>
      <c r="AR40" s="161">
        <f t="shared" si="44"/>
        <v>7.19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0.85224321000000014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1.7441635900000001</v>
      </c>
      <c r="BD40" s="161">
        <v>0</v>
      </c>
      <c r="BE40" s="161">
        <v>0</v>
      </c>
      <c r="BF40" s="161">
        <v>0</v>
      </c>
      <c r="BG40" s="161">
        <v>0</v>
      </c>
      <c r="BH40" s="161">
        <v>0</v>
      </c>
      <c r="BI40" s="161">
        <v>0</v>
      </c>
      <c r="BJ40" s="161">
        <f>'12'!O38</f>
        <v>5.4148728899999998</v>
      </c>
      <c r="BK40" s="161">
        <v>0</v>
      </c>
      <c r="BL40" s="161">
        <v>0</v>
      </c>
      <c r="BM40" s="161">
        <v>7.19</v>
      </c>
      <c r="BN40" s="161">
        <v>0</v>
      </c>
      <c r="BO40" s="161">
        <v>0</v>
      </c>
      <c r="BP40" s="161">
        <v>0</v>
      </c>
      <c r="BQ40" s="161">
        <f>'12'!Q38</f>
        <v>0</v>
      </c>
      <c r="BR40" s="161">
        <v>0</v>
      </c>
      <c r="BS40" s="161">
        <v>0</v>
      </c>
      <c r="BT40" s="161">
        <v>0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-1.6490603099999994</v>
      </c>
      <c r="BZ40" s="161">
        <f t="shared" si="6"/>
        <v>82.929583120262848</v>
      </c>
      <c r="CA40" s="161"/>
    </row>
    <row r="41" spans="1:79" s="65" customFormat="1" ht="31.5" outlineLevel="1" x14ac:dyDescent="0.2">
      <c r="A41" s="151" t="s">
        <v>77</v>
      </c>
      <c r="B41" s="149" t="s">
        <v>78</v>
      </c>
      <c r="C41" s="150" t="s">
        <v>31</v>
      </c>
      <c r="D41" s="224" t="s">
        <v>38</v>
      </c>
      <c r="E41" s="241" t="s">
        <v>38</v>
      </c>
      <c r="F41" s="166" t="s">
        <v>38</v>
      </c>
      <c r="G41" s="166" t="s">
        <v>38</v>
      </c>
      <c r="H41" s="166" t="s">
        <v>38</v>
      </c>
      <c r="I41" s="166" t="s">
        <v>38</v>
      </c>
      <c r="J41" s="166" t="s">
        <v>38</v>
      </c>
      <c r="K41" s="253" t="s">
        <v>38</v>
      </c>
      <c r="L41" s="258" t="s">
        <v>38</v>
      </c>
      <c r="M41" s="166" t="s">
        <v>38</v>
      </c>
      <c r="N41" s="166" t="s">
        <v>38</v>
      </c>
      <c r="O41" s="166" t="s">
        <v>38</v>
      </c>
      <c r="P41" s="166" t="s">
        <v>38</v>
      </c>
      <c r="Q41" s="166" t="s">
        <v>38</v>
      </c>
      <c r="R41" s="166" t="s">
        <v>38</v>
      </c>
      <c r="S41" s="166" t="s">
        <v>38</v>
      </c>
      <c r="T41" s="166" t="s">
        <v>38</v>
      </c>
      <c r="U41" s="166" t="s">
        <v>38</v>
      </c>
      <c r="V41" s="166" t="s">
        <v>38</v>
      </c>
      <c r="W41" s="166" t="s">
        <v>38</v>
      </c>
      <c r="X41" s="166" t="s">
        <v>38</v>
      </c>
      <c r="Y41" s="166" t="s">
        <v>38</v>
      </c>
      <c r="Z41" s="166" t="s">
        <v>38</v>
      </c>
      <c r="AA41" s="166" t="s">
        <v>38</v>
      </c>
      <c r="AB41" s="166" t="s">
        <v>38</v>
      </c>
      <c r="AC41" s="166" t="s">
        <v>38</v>
      </c>
      <c r="AD41" s="166" t="s">
        <v>38</v>
      </c>
      <c r="AE41" s="166" t="s">
        <v>38</v>
      </c>
      <c r="AF41" s="166" t="s">
        <v>38</v>
      </c>
      <c r="AG41" s="166" t="s">
        <v>38</v>
      </c>
      <c r="AH41" s="166" t="s">
        <v>38</v>
      </c>
      <c r="AI41" s="166" t="s">
        <v>38</v>
      </c>
      <c r="AJ41" s="166" t="s">
        <v>38</v>
      </c>
      <c r="AK41" s="166" t="s">
        <v>38</v>
      </c>
      <c r="AL41" s="166" t="s">
        <v>38</v>
      </c>
      <c r="AM41" s="240" t="s">
        <v>38</v>
      </c>
      <c r="AN41" s="241" t="s">
        <v>38</v>
      </c>
      <c r="AO41" s="150" t="s">
        <v>38</v>
      </c>
      <c r="AP41" s="150" t="s">
        <v>38</v>
      </c>
      <c r="AQ41" s="150" t="s">
        <v>38</v>
      </c>
      <c r="AR41" s="150" t="s">
        <v>38</v>
      </c>
      <c r="AS41" s="150" t="s">
        <v>38</v>
      </c>
      <c r="AT41" s="224" t="s">
        <v>38</v>
      </c>
      <c r="AU41" s="241" t="s">
        <v>38</v>
      </c>
      <c r="AV41" s="150" t="s">
        <v>38</v>
      </c>
      <c r="AW41" s="150" t="s">
        <v>38</v>
      </c>
      <c r="AX41" s="150" t="s">
        <v>38</v>
      </c>
      <c r="AY41" s="150" t="s">
        <v>38</v>
      </c>
      <c r="AZ41" s="150" t="s">
        <v>38</v>
      </c>
      <c r="BA41" s="150" t="s">
        <v>38</v>
      </c>
      <c r="BB41" s="150" t="s">
        <v>38</v>
      </c>
      <c r="BC41" s="150" t="s">
        <v>38</v>
      </c>
      <c r="BD41" s="150" t="s">
        <v>38</v>
      </c>
      <c r="BE41" s="150" t="s">
        <v>38</v>
      </c>
      <c r="BF41" s="150" t="s">
        <v>38</v>
      </c>
      <c r="BG41" s="150" t="s">
        <v>38</v>
      </c>
      <c r="BH41" s="150" t="s">
        <v>38</v>
      </c>
      <c r="BI41" s="150" t="s">
        <v>38</v>
      </c>
      <c r="BJ41" s="150" t="s">
        <v>38</v>
      </c>
      <c r="BK41" s="150" t="s">
        <v>38</v>
      </c>
      <c r="BL41" s="150" t="s">
        <v>38</v>
      </c>
      <c r="BM41" s="150" t="s">
        <v>38</v>
      </c>
      <c r="BN41" s="150" t="s">
        <v>38</v>
      </c>
      <c r="BO41" s="150" t="s">
        <v>38</v>
      </c>
      <c r="BP41" s="150" t="s">
        <v>38</v>
      </c>
      <c r="BQ41" s="150" t="s">
        <v>38</v>
      </c>
      <c r="BR41" s="150" t="s">
        <v>38</v>
      </c>
      <c r="BS41" s="150" t="s">
        <v>38</v>
      </c>
      <c r="BT41" s="150" t="s">
        <v>38</v>
      </c>
      <c r="BU41" s="150" t="s">
        <v>38</v>
      </c>
      <c r="BV41" s="266" t="s">
        <v>38</v>
      </c>
      <c r="BW41" s="230" t="s">
        <v>38</v>
      </c>
      <c r="BX41" s="150" t="s">
        <v>38</v>
      </c>
      <c r="BY41" s="150" t="s">
        <v>38</v>
      </c>
      <c r="BZ41" s="150" t="s">
        <v>38</v>
      </c>
      <c r="CA41" s="150"/>
    </row>
    <row r="42" spans="1:79" s="65" customFormat="1" ht="42" outlineLevel="1" x14ac:dyDescent="0.2">
      <c r="A42" s="151" t="s">
        <v>79</v>
      </c>
      <c r="B42" s="149" t="s">
        <v>80</v>
      </c>
      <c r="C42" s="150" t="s">
        <v>31</v>
      </c>
      <c r="D42" s="224">
        <f t="shared" ref="D42:D46" si="47">F42</f>
        <v>26.03643464</v>
      </c>
      <c r="E42" s="241">
        <f t="shared" si="19"/>
        <v>0</v>
      </c>
      <c r="F42" s="166">
        <f>M42+T42+AA42+AH42</f>
        <v>26.03643464</v>
      </c>
      <c r="G42" s="166">
        <f t="shared" si="21"/>
        <v>2.52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SUM(L43:L46)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13.53222538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12.50420926</v>
      </c>
      <c r="AB42" s="166">
        <f t="shared" si="48"/>
        <v>2.52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0</v>
      </c>
      <c r="AI42" s="166">
        <f t="shared" si="48"/>
        <v>0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25.35463528</v>
      </c>
      <c r="AP42" s="150">
        <f t="shared" si="48"/>
        <v>2.52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0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13.334683709999997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12.01995157</v>
      </c>
      <c r="BK42" s="150">
        <f t="shared" si="48"/>
        <v>2.52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SUM(BQ43:BQ46)</f>
        <v>0</v>
      </c>
      <c r="BR42" s="150">
        <f t="shared" si="49"/>
        <v>0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-0.68179935999999941</v>
      </c>
      <c r="BZ42" s="150">
        <f t="shared" si="6"/>
        <v>97.381364347972038</v>
      </c>
      <c r="CA42" s="150"/>
    </row>
    <row r="43" spans="1:79" s="65" customFormat="1" ht="21" outlineLevel="2" x14ac:dyDescent="0.2">
      <c r="A43" s="159" t="s">
        <v>81</v>
      </c>
      <c r="B43" s="160" t="s">
        <v>82</v>
      </c>
      <c r="C43" s="161" t="s">
        <v>83</v>
      </c>
      <c r="D43" s="227">
        <f t="shared" si="47"/>
        <v>3.2215937300000004</v>
      </c>
      <c r="E43" s="246">
        <f t="shared" si="19"/>
        <v>0</v>
      </c>
      <c r="F43" s="167">
        <f t="shared" si="20"/>
        <v>3.2215937300000004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1.9469437300000001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1.2746500000000001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6" si="50">AV43+BC43+BJ43+BQ43</f>
        <v>2.5323777000000001</v>
      </c>
      <c r="AP43" s="161">
        <f>AW43+BD43+BK43+BR43</f>
        <v>0</v>
      </c>
      <c r="AQ43" s="161">
        <f t="shared" ref="AQ43:AQ46" si="51">AX43+BE43+BL43+BS43</f>
        <v>0</v>
      </c>
      <c r="AR43" s="161">
        <f t="shared" ref="AR43:AR46" si="52">AY43+BF43+BM43+BT43</f>
        <v>0</v>
      </c>
      <c r="AS43" s="161">
        <f t="shared" ref="AS43:AS46" si="53">AZ43+BG43+BN43+BU43</f>
        <v>0</v>
      </c>
      <c r="AT43" s="227">
        <f t="shared" ref="AT43:AT46" si="54">BA43+BH43+BO43+BV43</f>
        <v>0</v>
      </c>
      <c r="AU43" s="246">
        <v>0</v>
      </c>
      <c r="AV43" s="161">
        <f>'12'!K41</f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1.7494020600000002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0.78297563999999997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-0.68921603000000031</v>
      </c>
      <c r="BZ43" s="161">
        <f t="shared" si="6"/>
        <v>78.606364186088712</v>
      </c>
      <c r="CA43" s="161"/>
    </row>
    <row r="44" spans="1:79" s="65" customFormat="1" ht="31.5" outlineLevel="2" x14ac:dyDescent="0.2">
      <c r="A44" s="159" t="s">
        <v>84</v>
      </c>
      <c r="B44" s="160" t="s">
        <v>85</v>
      </c>
      <c r="C44" s="161" t="s">
        <v>86</v>
      </c>
      <c r="D44" s="227">
        <f t="shared" si="47"/>
        <v>20.50803165</v>
      </c>
      <c r="E44" s="246">
        <f t="shared" si="19"/>
        <v>0</v>
      </c>
      <c r="F44" s="167">
        <f t="shared" si="20"/>
        <v>20.50803165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11.585281650000001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8.9227500000000006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0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20.515448319999997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11.585281649999997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8.9301666700000002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0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7.4166699999977936E-3</v>
      </c>
      <c r="BZ44" s="161">
        <f t="shared" si="6"/>
        <v>100.03616470915675</v>
      </c>
      <c r="CA44" s="161"/>
    </row>
    <row r="45" spans="1:79" s="65" customFormat="1" ht="10.5" outlineLevel="2" x14ac:dyDescent="0.2">
      <c r="A45" s="159" t="s">
        <v>87</v>
      </c>
      <c r="B45" s="160" t="s">
        <v>953</v>
      </c>
      <c r="C45" s="161" t="s">
        <v>89</v>
      </c>
      <c r="D45" s="227">
        <f t="shared" si="47"/>
        <v>0</v>
      </c>
      <c r="E45" s="246">
        <f t="shared" si="19"/>
        <v>0</v>
      </c>
      <c r="F45" s="167">
        <f t="shared" si="20"/>
        <v>0</v>
      </c>
      <c r="G45" s="167">
        <f t="shared" ref="G45" si="55">N45+U45+AB45+AI45</f>
        <v>0</v>
      </c>
      <c r="H45" s="167">
        <f t="shared" ref="H45" si="56">O45+V45+AC45+AJ45</f>
        <v>0</v>
      </c>
      <c r="I45" s="167">
        <f t="shared" ref="I45" si="57">P45+W45+AD45+AK45</f>
        <v>0</v>
      </c>
      <c r="J45" s="167">
        <f t="shared" ref="J45" si="58">Q45+X45+AE45+AL45</f>
        <v>0</v>
      </c>
      <c r="K45" s="255">
        <f t="shared" ref="K45" si="59">R45+Y45+AF45+AM45</f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0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ref="AO45" si="60">AV45+BC45+BJ45+BQ45</f>
        <v>0</v>
      </c>
      <c r="AP45" s="161">
        <f>AW45+BD45+BK45+BR45</f>
        <v>0</v>
      </c>
      <c r="AQ45" s="161">
        <f t="shared" ref="AQ45" si="61">AX45+BE45+BL45+BS45</f>
        <v>0</v>
      </c>
      <c r="AR45" s="161">
        <f t="shared" ref="AR45" si="62">AY45+BF45+BM45+BT45</f>
        <v>0</v>
      </c>
      <c r="AS45" s="161">
        <f t="shared" ref="AS45" si="63">AZ45+BG45+BN45+BU45</f>
        <v>0</v>
      </c>
      <c r="AT45" s="227">
        <f t="shared" ref="AT45" si="64">BA45+BH45+BO45+BV45</f>
        <v>0</v>
      </c>
      <c r="AU45" s="246">
        <v>0</v>
      </c>
      <c r="AV45" s="161">
        <f>'12'!K43</f>
        <v>0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0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0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ref="BY45" si="65">AO45-F45</f>
        <v>0</v>
      </c>
      <c r="BZ45" s="161">
        <f t="shared" ref="BZ45" si="66">IF(F45&gt;0,AO45/F45,0)*100</f>
        <v>0</v>
      </c>
      <c r="CA45" s="161"/>
    </row>
    <row r="46" spans="1:79" s="65" customFormat="1" ht="10.5" outlineLevel="2" x14ac:dyDescent="0.2">
      <c r="A46" s="159" t="s">
        <v>954</v>
      </c>
      <c r="B46" s="160" t="s">
        <v>88</v>
      </c>
      <c r="C46" s="161" t="s">
        <v>955</v>
      </c>
      <c r="D46" s="227">
        <f t="shared" si="47"/>
        <v>2.3068092600000001</v>
      </c>
      <c r="E46" s="246">
        <f t="shared" si="19"/>
        <v>0</v>
      </c>
      <c r="F46" s="167">
        <f t="shared" si="20"/>
        <v>2.3068092600000001</v>
      </c>
      <c r="G46" s="167">
        <f t="shared" si="21"/>
        <v>2.52</v>
      </c>
      <c r="H46" s="167">
        <f t="shared" si="22"/>
        <v>0</v>
      </c>
      <c r="I46" s="167">
        <f t="shared" si="23"/>
        <v>0</v>
      </c>
      <c r="J46" s="167">
        <f t="shared" si="24"/>
        <v>0</v>
      </c>
      <c r="K46" s="255">
        <f t="shared" si="25"/>
        <v>0</v>
      </c>
      <c r="L46" s="261">
        <v>0</v>
      </c>
      <c r="M46" s="167">
        <f>'12'!J44</f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f>'12'!L44</f>
        <v>0</v>
      </c>
      <c r="U46" s="167">
        <v>0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f>'12'!N44</f>
        <v>2.3068092600000001</v>
      </c>
      <c r="AB46" s="167">
        <v>2.52</v>
      </c>
      <c r="AC46" s="167">
        <v>0</v>
      </c>
      <c r="AD46" s="167">
        <v>0</v>
      </c>
      <c r="AE46" s="167">
        <v>0</v>
      </c>
      <c r="AF46" s="167">
        <v>0</v>
      </c>
      <c r="AG46" s="167">
        <v>0</v>
      </c>
      <c r="AH46" s="167">
        <f>'12'!P44</f>
        <v>0</v>
      </c>
      <c r="AI46" s="167">
        <v>0</v>
      </c>
      <c r="AJ46" s="167">
        <v>0</v>
      </c>
      <c r="AK46" s="167">
        <v>0</v>
      </c>
      <c r="AL46" s="167">
        <v>0</v>
      </c>
      <c r="AM46" s="247">
        <v>0</v>
      </c>
      <c r="AN46" s="246">
        <v>0</v>
      </c>
      <c r="AO46" s="161">
        <f t="shared" si="50"/>
        <v>2.3068092600000001</v>
      </c>
      <c r="AP46" s="161">
        <f>AW46+BD46+BK46+BR46</f>
        <v>2.52</v>
      </c>
      <c r="AQ46" s="161">
        <f t="shared" si="51"/>
        <v>0</v>
      </c>
      <c r="AR46" s="161">
        <f t="shared" si="52"/>
        <v>0</v>
      </c>
      <c r="AS46" s="161">
        <f t="shared" si="53"/>
        <v>0</v>
      </c>
      <c r="AT46" s="227">
        <f t="shared" si="54"/>
        <v>0</v>
      </c>
      <c r="AU46" s="246">
        <v>0</v>
      </c>
      <c r="AV46" s="161">
        <f>'12'!K44</f>
        <v>0</v>
      </c>
      <c r="AW46" s="161">
        <v>0</v>
      </c>
      <c r="AX46" s="161">
        <v>0</v>
      </c>
      <c r="AY46" s="161">
        <v>0</v>
      </c>
      <c r="AZ46" s="161">
        <v>0</v>
      </c>
      <c r="BA46" s="161">
        <v>0</v>
      </c>
      <c r="BB46" s="161">
        <v>0</v>
      </c>
      <c r="BC46" s="161">
        <f>'12'!M44</f>
        <v>0</v>
      </c>
      <c r="BD46" s="161">
        <v>0</v>
      </c>
      <c r="BE46" s="161">
        <v>0</v>
      </c>
      <c r="BF46" s="161">
        <v>0</v>
      </c>
      <c r="BG46" s="161">
        <v>0</v>
      </c>
      <c r="BH46" s="161">
        <v>0</v>
      </c>
      <c r="BI46" s="161">
        <v>0</v>
      </c>
      <c r="BJ46" s="161">
        <f>'12'!O44</f>
        <v>2.3068092600000001</v>
      </c>
      <c r="BK46" s="161">
        <v>2.52</v>
      </c>
      <c r="BL46" s="161">
        <v>0</v>
      </c>
      <c r="BM46" s="161">
        <v>0</v>
      </c>
      <c r="BN46" s="161">
        <v>0</v>
      </c>
      <c r="BO46" s="161">
        <v>0</v>
      </c>
      <c r="BP46" s="161">
        <v>0</v>
      </c>
      <c r="BQ46" s="161">
        <f>'12'!Q44</f>
        <v>0</v>
      </c>
      <c r="BR46" s="161">
        <v>0</v>
      </c>
      <c r="BS46" s="161">
        <v>0</v>
      </c>
      <c r="BT46" s="161">
        <v>0</v>
      </c>
      <c r="BU46" s="161">
        <v>0</v>
      </c>
      <c r="BV46" s="269">
        <v>0</v>
      </c>
      <c r="BW46" s="233">
        <v>0</v>
      </c>
      <c r="BX46" s="161">
        <v>0</v>
      </c>
      <c r="BY46" s="161">
        <f t="shared" si="5"/>
        <v>0</v>
      </c>
      <c r="BZ46" s="161">
        <f t="shared" si="6"/>
        <v>100</v>
      </c>
      <c r="CA46" s="161"/>
    </row>
    <row r="47" spans="1:79" s="65" customFormat="1" ht="42" collapsed="1" x14ac:dyDescent="0.2">
      <c r="A47" s="162" t="s">
        <v>90</v>
      </c>
      <c r="B47" s="163" t="s">
        <v>37</v>
      </c>
      <c r="C47" s="164" t="s">
        <v>31</v>
      </c>
      <c r="D47" s="228" t="s">
        <v>38</v>
      </c>
      <c r="E47" s="250" t="s">
        <v>38</v>
      </c>
      <c r="F47" s="168" t="s">
        <v>38</v>
      </c>
      <c r="G47" s="168" t="s">
        <v>38</v>
      </c>
      <c r="H47" s="168" t="s">
        <v>38</v>
      </c>
      <c r="I47" s="168" t="s">
        <v>38</v>
      </c>
      <c r="J47" s="168" t="s">
        <v>38</v>
      </c>
      <c r="K47" s="256" t="s">
        <v>38</v>
      </c>
      <c r="L47" s="250" t="s">
        <v>38</v>
      </c>
      <c r="M47" s="168" t="s">
        <v>38</v>
      </c>
      <c r="N47" s="168" t="s">
        <v>38</v>
      </c>
      <c r="O47" s="168" t="s">
        <v>38</v>
      </c>
      <c r="P47" s="168" t="s">
        <v>38</v>
      </c>
      <c r="Q47" s="168" t="s">
        <v>38</v>
      </c>
      <c r="R47" s="168" t="s">
        <v>38</v>
      </c>
      <c r="S47" s="168" t="s">
        <v>38</v>
      </c>
      <c r="T47" s="168" t="s">
        <v>38</v>
      </c>
      <c r="U47" s="168" t="s">
        <v>38</v>
      </c>
      <c r="V47" s="168" t="s">
        <v>38</v>
      </c>
      <c r="W47" s="168" t="s">
        <v>38</v>
      </c>
      <c r="X47" s="168" t="s">
        <v>38</v>
      </c>
      <c r="Y47" s="168" t="s">
        <v>38</v>
      </c>
      <c r="Z47" s="168" t="s">
        <v>38</v>
      </c>
      <c r="AA47" s="168" t="s">
        <v>38</v>
      </c>
      <c r="AB47" s="168" t="s">
        <v>38</v>
      </c>
      <c r="AC47" s="168" t="s">
        <v>38</v>
      </c>
      <c r="AD47" s="168" t="s">
        <v>38</v>
      </c>
      <c r="AE47" s="168" t="s">
        <v>38</v>
      </c>
      <c r="AF47" s="168" t="s">
        <v>38</v>
      </c>
      <c r="AG47" s="168" t="s">
        <v>38</v>
      </c>
      <c r="AH47" s="168" t="s">
        <v>38</v>
      </c>
      <c r="AI47" s="168" t="s">
        <v>38</v>
      </c>
      <c r="AJ47" s="168" t="s">
        <v>38</v>
      </c>
      <c r="AK47" s="168" t="s">
        <v>38</v>
      </c>
      <c r="AL47" s="168" t="s">
        <v>38</v>
      </c>
      <c r="AM47" s="249" t="s">
        <v>38</v>
      </c>
      <c r="AN47" s="248" t="s">
        <v>38</v>
      </c>
      <c r="AO47" s="164" t="s">
        <v>38</v>
      </c>
      <c r="AP47" s="164" t="s">
        <v>38</v>
      </c>
      <c r="AQ47" s="164" t="s">
        <v>38</v>
      </c>
      <c r="AR47" s="164" t="s">
        <v>38</v>
      </c>
      <c r="AS47" s="164" t="s">
        <v>38</v>
      </c>
      <c r="AT47" s="228" t="s">
        <v>38</v>
      </c>
      <c r="AU47" s="248" t="s">
        <v>38</v>
      </c>
      <c r="AV47" s="164" t="s">
        <v>38</v>
      </c>
      <c r="AW47" s="164" t="s">
        <v>38</v>
      </c>
      <c r="AX47" s="164" t="s">
        <v>38</v>
      </c>
      <c r="AY47" s="164" t="s">
        <v>38</v>
      </c>
      <c r="AZ47" s="164" t="s">
        <v>38</v>
      </c>
      <c r="BA47" s="164" t="s">
        <v>38</v>
      </c>
      <c r="BB47" s="164" t="s">
        <v>38</v>
      </c>
      <c r="BC47" s="164" t="s">
        <v>38</v>
      </c>
      <c r="BD47" s="164" t="s">
        <v>38</v>
      </c>
      <c r="BE47" s="164" t="s">
        <v>38</v>
      </c>
      <c r="BF47" s="164" t="s">
        <v>38</v>
      </c>
      <c r="BG47" s="164" t="s">
        <v>38</v>
      </c>
      <c r="BH47" s="164" t="s">
        <v>38</v>
      </c>
      <c r="BI47" s="164" t="s">
        <v>38</v>
      </c>
      <c r="BJ47" s="164" t="s">
        <v>38</v>
      </c>
      <c r="BK47" s="164" t="s">
        <v>38</v>
      </c>
      <c r="BL47" s="164" t="s">
        <v>38</v>
      </c>
      <c r="BM47" s="164" t="s">
        <v>38</v>
      </c>
      <c r="BN47" s="164" t="s">
        <v>38</v>
      </c>
      <c r="BO47" s="164" t="s">
        <v>38</v>
      </c>
      <c r="BP47" s="164" t="s">
        <v>38</v>
      </c>
      <c r="BQ47" s="164" t="s">
        <v>38</v>
      </c>
      <c r="BR47" s="164" t="s">
        <v>38</v>
      </c>
      <c r="BS47" s="164" t="s">
        <v>38</v>
      </c>
      <c r="BT47" s="164" t="s">
        <v>38</v>
      </c>
      <c r="BU47" s="164" t="s">
        <v>38</v>
      </c>
      <c r="BV47" s="270" t="s">
        <v>38</v>
      </c>
      <c r="BW47" s="234" t="s">
        <v>38</v>
      </c>
      <c r="BX47" s="164" t="s">
        <v>38</v>
      </c>
      <c r="BY47" s="164" t="s">
        <v>38</v>
      </c>
      <c r="BZ47" s="164" t="s">
        <v>38</v>
      </c>
      <c r="CA47" s="164"/>
    </row>
    <row r="48" spans="1:79" s="65" customFormat="1" ht="31.5" x14ac:dyDescent="0.2">
      <c r="A48" s="162" t="s">
        <v>91</v>
      </c>
      <c r="B48" s="163" t="s">
        <v>92</v>
      </c>
      <c r="C48" s="164" t="s">
        <v>31</v>
      </c>
      <c r="D48" s="228">
        <f t="shared" ref="D48:D60" si="67">F48</f>
        <v>71.559321967222189</v>
      </c>
      <c r="E48" s="248">
        <f t="shared" si="19"/>
        <v>0</v>
      </c>
      <c r="F48" s="168">
        <f>M48+T48+AA48+AH48</f>
        <v>71.559321967222189</v>
      </c>
      <c r="G48" s="168">
        <f>N48+U48+AB48+AI48</f>
        <v>0</v>
      </c>
      <c r="H48" s="168">
        <f t="shared" si="22"/>
        <v>0</v>
      </c>
      <c r="I48" s="168">
        <f t="shared" si="23"/>
        <v>1.26</v>
      </c>
      <c r="J48" s="168">
        <f t="shared" si="24"/>
        <v>0</v>
      </c>
      <c r="K48" s="256">
        <f t="shared" si="25"/>
        <v>0</v>
      </c>
      <c r="L48" s="250">
        <v>0</v>
      </c>
      <c r="M48" s="168">
        <f>M49+M52+M53+M54+M55+M51</f>
        <v>20.768410129999999</v>
      </c>
      <c r="N48" s="168">
        <f t="shared" ref="N48:R48" si="68">N49+N52+N53+N54+N55+N51</f>
        <v>0</v>
      </c>
      <c r="O48" s="168">
        <f t="shared" si="68"/>
        <v>0</v>
      </c>
      <c r="P48" s="168">
        <f t="shared" si="68"/>
        <v>0.2</v>
      </c>
      <c r="Q48" s="168">
        <f t="shared" si="68"/>
        <v>0</v>
      </c>
      <c r="R48" s="168">
        <f t="shared" si="68"/>
        <v>0</v>
      </c>
      <c r="S48" s="168">
        <v>0</v>
      </c>
      <c r="T48" s="168">
        <f t="shared" ref="T48:Y48" si="69">T49+T52+T53+T54+T55+T51</f>
        <v>25.605635209999999</v>
      </c>
      <c r="U48" s="168">
        <f t="shared" si="69"/>
        <v>0</v>
      </c>
      <c r="V48" s="168">
        <f t="shared" si="69"/>
        <v>0</v>
      </c>
      <c r="W48" s="168">
        <f t="shared" si="69"/>
        <v>0.45</v>
      </c>
      <c r="X48" s="168">
        <f t="shared" si="69"/>
        <v>0</v>
      </c>
      <c r="Y48" s="168">
        <f t="shared" si="69"/>
        <v>0</v>
      </c>
      <c r="Z48" s="168">
        <v>0</v>
      </c>
      <c r="AA48" s="168">
        <f t="shared" ref="AA48:AF48" si="70">AA49+AA52+AA53+AA54+AA55+AA51</f>
        <v>25.185276627222198</v>
      </c>
      <c r="AB48" s="168">
        <f t="shared" si="70"/>
        <v>0</v>
      </c>
      <c r="AC48" s="168">
        <f t="shared" si="70"/>
        <v>0</v>
      </c>
      <c r="AD48" s="168">
        <f t="shared" si="70"/>
        <v>0.61</v>
      </c>
      <c r="AE48" s="168">
        <f t="shared" si="70"/>
        <v>0</v>
      </c>
      <c r="AF48" s="168">
        <f t="shared" si="70"/>
        <v>0</v>
      </c>
      <c r="AG48" s="168">
        <v>0</v>
      </c>
      <c r="AH48" s="168">
        <f t="shared" ref="AH48:AM48" si="71">AH49+AH52+AH53+AH54+AH55+AH51</f>
        <v>0</v>
      </c>
      <c r="AI48" s="168">
        <f t="shared" si="71"/>
        <v>0</v>
      </c>
      <c r="AJ48" s="168">
        <f t="shared" si="71"/>
        <v>0</v>
      </c>
      <c r="AK48" s="168">
        <f t="shared" si="71"/>
        <v>0</v>
      </c>
      <c r="AL48" s="168">
        <f t="shared" si="71"/>
        <v>0</v>
      </c>
      <c r="AM48" s="249">
        <f t="shared" si="71"/>
        <v>0</v>
      </c>
      <c r="AN48" s="248">
        <v>0</v>
      </c>
      <c r="AO48" s="164">
        <f t="shared" ref="AO48:AT48" si="72">AO49+AO52+AO53+AO54+AO55+AO51</f>
        <v>78.150325260000002</v>
      </c>
      <c r="AP48" s="164">
        <f t="shared" si="72"/>
        <v>0</v>
      </c>
      <c r="AQ48" s="164">
        <f t="shared" si="72"/>
        <v>0</v>
      </c>
      <c r="AR48" s="164">
        <f t="shared" si="72"/>
        <v>5.4849999999999994</v>
      </c>
      <c r="AS48" s="164">
        <f t="shared" si="72"/>
        <v>0</v>
      </c>
      <c r="AT48" s="228">
        <f t="shared" si="72"/>
        <v>0</v>
      </c>
      <c r="AU48" s="248">
        <v>0</v>
      </c>
      <c r="AV48" s="164">
        <f t="shared" ref="AV48:BA48" si="73">AV49+AV52+AV53+AV54+AV55+AV51</f>
        <v>20.768412239999996</v>
      </c>
      <c r="AW48" s="164">
        <f t="shared" si="73"/>
        <v>0</v>
      </c>
      <c r="AX48" s="164">
        <f t="shared" si="73"/>
        <v>0</v>
      </c>
      <c r="AY48" s="164">
        <f t="shared" si="73"/>
        <v>0</v>
      </c>
      <c r="AZ48" s="164">
        <f t="shared" si="73"/>
        <v>0</v>
      </c>
      <c r="BA48" s="164">
        <f t="shared" si="73"/>
        <v>0</v>
      </c>
      <c r="BB48" s="164">
        <v>0</v>
      </c>
      <c r="BC48" s="164">
        <f t="shared" ref="BC48:BH48" si="74">BC49+BC52+BC53+BC54+BC55+BC51</f>
        <v>26.192597340000003</v>
      </c>
      <c r="BD48" s="164">
        <f t="shared" si="74"/>
        <v>0</v>
      </c>
      <c r="BE48" s="164">
        <f t="shared" si="74"/>
        <v>0</v>
      </c>
      <c r="BF48" s="164">
        <f t="shared" si="74"/>
        <v>0</v>
      </c>
      <c r="BG48" s="164">
        <f t="shared" si="74"/>
        <v>0</v>
      </c>
      <c r="BH48" s="164">
        <f t="shared" si="74"/>
        <v>0</v>
      </c>
      <c r="BI48" s="164">
        <v>0</v>
      </c>
      <c r="BJ48" s="164">
        <f t="shared" ref="BJ48:BO48" si="75">BJ49+BJ52+BJ53+BJ54+BJ55+BJ51</f>
        <v>31.18931568</v>
      </c>
      <c r="BK48" s="164">
        <f t="shared" si="75"/>
        <v>0</v>
      </c>
      <c r="BL48" s="164">
        <f t="shared" si="75"/>
        <v>0</v>
      </c>
      <c r="BM48" s="164">
        <f t="shared" si="75"/>
        <v>5.4849999999999994</v>
      </c>
      <c r="BN48" s="164">
        <f t="shared" si="75"/>
        <v>0</v>
      </c>
      <c r="BO48" s="164">
        <f t="shared" si="75"/>
        <v>0</v>
      </c>
      <c r="BP48" s="164">
        <v>0</v>
      </c>
      <c r="BQ48" s="164">
        <f t="shared" ref="BQ48:BV48" si="76">BQ49+BQ52+BQ53+BQ54+BQ55+BQ51</f>
        <v>0</v>
      </c>
      <c r="BR48" s="164">
        <f t="shared" si="76"/>
        <v>0</v>
      </c>
      <c r="BS48" s="164">
        <f t="shared" si="76"/>
        <v>0</v>
      </c>
      <c r="BT48" s="164">
        <f t="shared" si="76"/>
        <v>0</v>
      </c>
      <c r="BU48" s="164">
        <f t="shared" si="76"/>
        <v>0</v>
      </c>
      <c r="BV48" s="270">
        <f t="shared" si="76"/>
        <v>0</v>
      </c>
      <c r="BW48" s="234">
        <v>0</v>
      </c>
      <c r="BX48" s="164">
        <v>0</v>
      </c>
      <c r="BY48" s="164">
        <f t="shared" si="5"/>
        <v>6.5910032927778133</v>
      </c>
      <c r="BZ48" s="164">
        <f t="shared" si="6"/>
        <v>109.21054463847048</v>
      </c>
      <c r="CA48" s="164"/>
    </row>
    <row r="49" spans="1:79" s="65" customFormat="1" ht="21" outlineLevel="2" x14ac:dyDescent="0.2">
      <c r="A49" s="159" t="s">
        <v>93</v>
      </c>
      <c r="B49" s="160" t="s">
        <v>94</v>
      </c>
      <c r="C49" s="161" t="s">
        <v>95</v>
      </c>
      <c r="D49" s="227">
        <f t="shared" si="67"/>
        <v>65.509296997222208</v>
      </c>
      <c r="E49" s="246">
        <f t="shared" si="19"/>
        <v>0</v>
      </c>
      <c r="F49" s="167">
        <f>M49+T49+AA49+AH49</f>
        <v>65.509296997222208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20.50480013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24.293975469999999</v>
      </c>
      <c r="U49" s="167"/>
      <c r="V49" s="167"/>
      <c r="W49" s="167"/>
      <c r="X49" s="167"/>
      <c r="Y49" s="167"/>
      <c r="Z49" s="167">
        <v>0</v>
      </c>
      <c r="AA49" s="167">
        <f>'12'!N47</f>
        <v>20.710521397222202</v>
      </c>
      <c r="AB49" s="167"/>
      <c r="AC49" s="167"/>
      <c r="AD49" s="167"/>
      <c r="AE49" s="167"/>
      <c r="AF49" s="167"/>
      <c r="AG49" s="167">
        <v>0</v>
      </c>
      <c r="AH49" s="167">
        <f>'12'!P47</f>
        <v>0</v>
      </c>
      <c r="AI49" s="167"/>
      <c r="AJ49" s="167"/>
      <c r="AK49" s="167"/>
      <c r="AL49" s="167"/>
      <c r="AM49" s="247"/>
      <c r="AN49" s="246">
        <v>0</v>
      </c>
      <c r="AO49" s="161">
        <f t="shared" ref="AO49:AO56" si="77">AV49+BC49+BJ49+BQ49</f>
        <v>71.205565860000007</v>
      </c>
      <c r="AP49" s="161">
        <f t="shared" ref="AP49:AP55" si="78">AW49+BD49+BK49+BR49</f>
        <v>0</v>
      </c>
      <c r="AQ49" s="161">
        <f t="shared" ref="AQ49:AQ54" si="79">AX49+BE49+BL49+BS49</f>
        <v>0</v>
      </c>
      <c r="AR49" s="161">
        <f t="shared" ref="AR49:AR54" si="80">AY49+BF49+BM49+BT49</f>
        <v>0</v>
      </c>
      <c r="AS49" s="161">
        <f t="shared" ref="AS49:AS54" si="81">AZ49+BG49+BN49+BU49</f>
        <v>0</v>
      </c>
      <c r="AT49" s="227">
        <f t="shared" ref="AT49:AT54" si="82">BA49+BH49+BO49+BV49</f>
        <v>0</v>
      </c>
      <c r="AU49" s="246">
        <v>0</v>
      </c>
      <c r="AV49" s="161">
        <f>'12'!K47</f>
        <v>20.50480013</v>
      </c>
      <c r="AW49" s="161"/>
      <c r="AX49" s="161"/>
      <c r="AY49" s="161"/>
      <c r="AZ49" s="161"/>
      <c r="BA49" s="161"/>
      <c r="BB49" s="161">
        <v>0</v>
      </c>
      <c r="BC49" s="161">
        <f>'12'!M47</f>
        <v>24.293975469999999</v>
      </c>
      <c r="BD49" s="161"/>
      <c r="BE49" s="161"/>
      <c r="BF49" s="161"/>
      <c r="BG49" s="161"/>
      <c r="BH49" s="161"/>
      <c r="BI49" s="161">
        <v>0</v>
      </c>
      <c r="BJ49" s="161">
        <f>'12'!O47</f>
        <v>26.406790260000001</v>
      </c>
      <c r="BK49" s="161"/>
      <c r="BL49" s="161"/>
      <c r="BM49" s="161"/>
      <c r="BN49" s="161"/>
      <c r="BO49" s="161"/>
      <c r="BP49" s="161">
        <v>0</v>
      </c>
      <c r="BQ49" s="161">
        <f>'12'!Q47</f>
        <v>0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5.6962688627777993</v>
      </c>
      <c r="BZ49" s="161">
        <f t="shared" si="6"/>
        <v>108.695359473968</v>
      </c>
      <c r="CA49" s="161"/>
    </row>
    <row r="50" spans="1:79" s="65" customFormat="1" ht="10.5" outlineLevel="3" x14ac:dyDescent="0.2">
      <c r="A50" s="159" t="s">
        <v>96</v>
      </c>
      <c r="B50" s="160" t="s">
        <v>97</v>
      </c>
      <c r="C50" s="161" t="s">
        <v>98</v>
      </c>
      <c r="D50" s="227">
        <f t="shared" si="67"/>
        <v>65.509296997222208</v>
      </c>
      <c r="E50" s="246">
        <f t="shared" si="19"/>
        <v>0</v>
      </c>
      <c r="F50" s="167">
        <f t="shared" si="20"/>
        <v>65.509296997222208</v>
      </c>
      <c r="G50" s="167">
        <f>N50+U50+AB50+AI50</f>
        <v>0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20.50480013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24.293975469999999</v>
      </c>
      <c r="U50" s="167"/>
      <c r="V50" s="167"/>
      <c r="W50" s="167"/>
      <c r="X50" s="167"/>
      <c r="Y50" s="167"/>
      <c r="Z50" s="167">
        <v>0</v>
      </c>
      <c r="AA50" s="167">
        <f>'12'!N48</f>
        <v>20.710521397222202</v>
      </c>
      <c r="AB50" s="167"/>
      <c r="AC50" s="167"/>
      <c r="AD50" s="167"/>
      <c r="AE50" s="167"/>
      <c r="AF50" s="167"/>
      <c r="AG50" s="167">
        <v>0</v>
      </c>
      <c r="AH50" s="167">
        <f>'12'!P48</f>
        <v>0</v>
      </c>
      <c r="AI50" s="167"/>
      <c r="AJ50" s="167"/>
      <c r="AK50" s="167"/>
      <c r="AL50" s="167"/>
      <c r="AM50" s="247"/>
      <c r="AN50" s="246">
        <v>0</v>
      </c>
      <c r="AO50" s="161">
        <f t="shared" si="77"/>
        <v>71.205565860000007</v>
      </c>
      <c r="AP50" s="161">
        <f t="shared" si="78"/>
        <v>0</v>
      </c>
      <c r="AQ50" s="161">
        <f t="shared" si="79"/>
        <v>0</v>
      </c>
      <c r="AR50" s="161">
        <f t="shared" si="80"/>
        <v>0</v>
      </c>
      <c r="AS50" s="161">
        <f t="shared" si="81"/>
        <v>0</v>
      </c>
      <c r="AT50" s="227">
        <f t="shared" si="82"/>
        <v>0</v>
      </c>
      <c r="AU50" s="246">
        <v>0</v>
      </c>
      <c r="AV50" s="161">
        <f>'12'!K48</f>
        <v>20.50480013</v>
      </c>
      <c r="AW50" s="161"/>
      <c r="AX50" s="161"/>
      <c r="AY50" s="161"/>
      <c r="AZ50" s="161"/>
      <c r="BA50" s="161"/>
      <c r="BB50" s="161">
        <v>0</v>
      </c>
      <c r="BC50" s="161">
        <f>'12'!M48</f>
        <v>24.293975469999999</v>
      </c>
      <c r="BD50" s="161"/>
      <c r="BE50" s="161"/>
      <c r="BF50" s="161"/>
      <c r="BG50" s="161"/>
      <c r="BH50" s="161"/>
      <c r="BI50" s="161">
        <v>0</v>
      </c>
      <c r="BJ50" s="161">
        <f>'12'!O48</f>
        <v>26.406790260000001</v>
      </c>
      <c r="BK50" s="161"/>
      <c r="BL50" s="161"/>
      <c r="BM50" s="161"/>
      <c r="BN50" s="161"/>
      <c r="BO50" s="161"/>
      <c r="BP50" s="161">
        <v>0</v>
      </c>
      <c r="BQ50" s="161">
        <f>'12'!Q48</f>
        <v>0</v>
      </c>
      <c r="BR50" s="161"/>
      <c r="BS50" s="161"/>
      <c r="BT50" s="161"/>
      <c r="BU50" s="161"/>
      <c r="BV50" s="269"/>
      <c r="BW50" s="233">
        <v>0</v>
      </c>
      <c r="BX50" s="161">
        <v>0</v>
      </c>
      <c r="BY50" s="161">
        <f t="shared" si="5"/>
        <v>5.6962688627777993</v>
      </c>
      <c r="BZ50" s="161">
        <f t="shared" si="6"/>
        <v>108.695359473968</v>
      </c>
      <c r="CA50" s="161"/>
    </row>
    <row r="51" spans="1:79" s="65" customFormat="1" ht="10.5" outlineLevel="2" x14ac:dyDescent="0.2">
      <c r="A51" s="159" t="s">
        <v>99</v>
      </c>
      <c r="B51" s="160" t="s">
        <v>100</v>
      </c>
      <c r="C51" s="161" t="s">
        <v>101</v>
      </c>
      <c r="D51" s="227">
        <f t="shared" si="67"/>
        <v>0.43704999999999994</v>
      </c>
      <c r="E51" s="246">
        <f t="shared" si="19"/>
        <v>0</v>
      </c>
      <c r="F51" s="167">
        <f t="shared" si="20"/>
        <v>0.43704999999999994</v>
      </c>
      <c r="G51" s="167">
        <f t="shared" si="21"/>
        <v>0</v>
      </c>
      <c r="H51" s="167">
        <f t="shared" si="22"/>
        <v>0</v>
      </c>
      <c r="I51" s="167">
        <f t="shared" si="23"/>
        <v>0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0.43704999999999994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f>'12'!N49</f>
        <v>0</v>
      </c>
      <c r="AB51" s="167">
        <v>0</v>
      </c>
      <c r="AC51" s="167">
        <v>0</v>
      </c>
      <c r="AD51" s="167">
        <v>0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77"/>
        <v>0.43704886999999998</v>
      </c>
      <c r="AP51" s="161">
        <f t="shared" si="78"/>
        <v>0</v>
      </c>
      <c r="AQ51" s="161">
        <f t="shared" si="79"/>
        <v>0</v>
      </c>
      <c r="AR51" s="161">
        <f t="shared" si="80"/>
        <v>0</v>
      </c>
      <c r="AS51" s="161">
        <f t="shared" si="81"/>
        <v>0</v>
      </c>
      <c r="AT51" s="227">
        <f t="shared" si="82"/>
        <v>0</v>
      </c>
      <c r="AU51" s="246">
        <v>0</v>
      </c>
      <c r="AV51" s="161">
        <f>'12'!K49</f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>'12'!M49</f>
        <v>0.43704886999999998</v>
      </c>
      <c r="BD51" s="161">
        <v>0</v>
      </c>
      <c r="BE51" s="161">
        <v>0</v>
      </c>
      <c r="BF51" s="161">
        <v>0</v>
      </c>
      <c r="BG51" s="161">
        <v>0</v>
      </c>
      <c r="BH51" s="161">
        <v>0</v>
      </c>
      <c r="BI51" s="161">
        <v>0</v>
      </c>
      <c r="BJ51" s="161">
        <f>'12'!O49</f>
        <v>0</v>
      </c>
      <c r="BK51" s="161">
        <v>0</v>
      </c>
      <c r="BL51" s="161">
        <v>0</v>
      </c>
      <c r="BM51" s="161">
        <v>0</v>
      </c>
      <c r="BN51" s="161">
        <v>0</v>
      </c>
      <c r="BO51" s="161">
        <v>0</v>
      </c>
      <c r="BP51" s="161">
        <v>0</v>
      </c>
      <c r="BQ51" s="161">
        <f>'12'!Q49</f>
        <v>0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-1.1299999999603294E-6</v>
      </c>
      <c r="BZ51" s="161">
        <f t="shared" si="6"/>
        <v>99.999741448346882</v>
      </c>
      <c r="CA51" s="161"/>
    </row>
    <row r="52" spans="1:79" s="65" customFormat="1" ht="21" outlineLevel="2" x14ac:dyDescent="0.2">
      <c r="A52" s="159" t="s">
        <v>99</v>
      </c>
      <c r="B52" s="160" t="s">
        <v>102</v>
      </c>
      <c r="C52" s="161" t="s">
        <v>101</v>
      </c>
      <c r="D52" s="227">
        <f t="shared" si="67"/>
        <v>0.35230973999999998</v>
      </c>
      <c r="E52" s="246">
        <f t="shared" si="19"/>
        <v>0</v>
      </c>
      <c r="F52" s="167">
        <f t="shared" si="20"/>
        <v>0.35230973999999998</v>
      </c>
      <c r="G52" s="167">
        <f t="shared" si="21"/>
        <v>0</v>
      </c>
      <c r="H52" s="167">
        <f t="shared" si="22"/>
        <v>0</v>
      </c>
      <c r="I52" s="167">
        <f t="shared" si="23"/>
        <v>0.42</v>
      </c>
      <c r="J52" s="167">
        <f t="shared" si="24"/>
        <v>0</v>
      </c>
      <c r="K52" s="255">
        <f t="shared" si="25"/>
        <v>0</v>
      </c>
      <c r="L52" s="261">
        <v>0</v>
      </c>
      <c r="M52" s="418">
        <f>'12'!J50</f>
        <v>5.9999999999999995E-4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0.18260973999999999</v>
      </c>
      <c r="U52" s="167">
        <v>0</v>
      </c>
      <c r="V52" s="167">
        <v>0</v>
      </c>
      <c r="W52" s="167">
        <v>0.31</v>
      </c>
      <c r="X52" s="167">
        <v>0</v>
      </c>
      <c r="Y52" s="167">
        <v>0</v>
      </c>
      <c r="Z52" s="167">
        <v>0</v>
      </c>
      <c r="AA52" s="167">
        <f>'12'!N50</f>
        <v>0.1691</v>
      </c>
      <c r="AB52" s="167">
        <v>0</v>
      </c>
      <c r="AC52" s="167">
        <v>0</v>
      </c>
      <c r="AD52" s="167">
        <v>0.11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77"/>
        <v>0.35231387000000003</v>
      </c>
      <c r="AP52" s="161">
        <f t="shared" si="78"/>
        <v>0</v>
      </c>
      <c r="AQ52" s="161">
        <f t="shared" si="79"/>
        <v>0</v>
      </c>
      <c r="AR52" s="161">
        <f t="shared" si="80"/>
        <v>0.12</v>
      </c>
      <c r="AS52" s="161">
        <f t="shared" si="81"/>
        <v>0</v>
      </c>
      <c r="AT52" s="227">
        <f t="shared" si="82"/>
        <v>0</v>
      </c>
      <c r="AU52" s="246">
        <v>0</v>
      </c>
      <c r="AV52" s="419">
        <f>'12'!K50</f>
        <v>5.9999999999999995E-4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>'12'!M50</f>
        <v>0.18261387000000001</v>
      </c>
      <c r="BD52" s="161">
        <v>0</v>
      </c>
      <c r="BE52" s="161">
        <v>0</v>
      </c>
      <c r="BF52" s="161">
        <v>0</v>
      </c>
      <c r="BG52" s="161">
        <v>0</v>
      </c>
      <c r="BH52" s="161">
        <v>0</v>
      </c>
      <c r="BI52" s="161">
        <v>0</v>
      </c>
      <c r="BJ52" s="161">
        <f>'12'!O50</f>
        <v>0.1691</v>
      </c>
      <c r="BK52" s="161">
        <v>0</v>
      </c>
      <c r="BL52" s="161">
        <v>0</v>
      </c>
      <c r="BM52" s="161">
        <v>0.12</v>
      </c>
      <c r="BN52" s="161">
        <v>0</v>
      </c>
      <c r="BO52" s="161">
        <v>0</v>
      </c>
      <c r="BP52" s="161">
        <v>0</v>
      </c>
      <c r="BQ52" s="161">
        <f>'12'!Q50</f>
        <v>0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4.1300000000465964E-6</v>
      </c>
      <c r="BZ52" s="161">
        <f t="shared" si="6"/>
        <v>100.00117226392891</v>
      </c>
      <c r="CA52" s="161"/>
    </row>
    <row r="53" spans="1:79" s="65" customFormat="1" ht="21" outlineLevel="2" x14ac:dyDescent="0.2">
      <c r="A53" s="159" t="s">
        <v>103</v>
      </c>
      <c r="B53" s="160" t="s">
        <v>104</v>
      </c>
      <c r="C53" s="161" t="s">
        <v>105</v>
      </c>
      <c r="D53" s="227">
        <f t="shared" si="67"/>
        <v>0.10533999999999999</v>
      </c>
      <c r="E53" s="246">
        <f t="shared" si="19"/>
        <v>0</v>
      </c>
      <c r="F53" s="167">
        <f t="shared" si="20"/>
        <v>0.10533999999999999</v>
      </c>
      <c r="G53" s="167">
        <f t="shared" si="21"/>
        <v>0</v>
      </c>
      <c r="H53" s="167">
        <f t="shared" si="22"/>
        <v>0</v>
      </c>
      <c r="I53" s="167">
        <f t="shared" si="23"/>
        <v>0.14000000000000001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0.10493999999999999</v>
      </c>
      <c r="U53" s="167">
        <v>0</v>
      </c>
      <c r="V53" s="167">
        <v>0</v>
      </c>
      <c r="W53" s="167">
        <v>0.14000000000000001</v>
      </c>
      <c r="X53" s="167">
        <v>0</v>
      </c>
      <c r="Y53" s="167">
        <v>0</v>
      </c>
      <c r="Z53" s="167">
        <v>0</v>
      </c>
      <c r="AA53" s="167">
        <f>'12'!N51</f>
        <v>4.0000000000000002E-4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77"/>
        <v>0.16668844999999999</v>
      </c>
      <c r="AP53" s="161">
        <f t="shared" si="78"/>
        <v>0</v>
      </c>
      <c r="AQ53" s="161">
        <f t="shared" si="79"/>
        <v>0</v>
      </c>
      <c r="AR53" s="161">
        <f t="shared" si="80"/>
        <v>0.77500000000000002</v>
      </c>
      <c r="AS53" s="161">
        <f t="shared" si="81"/>
        <v>0</v>
      </c>
      <c r="AT53" s="227">
        <f t="shared" si="82"/>
        <v>0</v>
      </c>
      <c r="AU53" s="246">
        <v>0</v>
      </c>
      <c r="AV53" s="161">
        <f>'12'!K51</f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0.10493686000000001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6.1751589999999995E-2</v>
      </c>
      <c r="BK53" s="161">
        <v>0</v>
      </c>
      <c r="BL53" s="161">
        <v>0</v>
      </c>
      <c r="BM53" s="161">
        <v>0.77500000000000002</v>
      </c>
      <c r="BN53" s="161">
        <v>0</v>
      </c>
      <c r="BO53" s="161">
        <v>0</v>
      </c>
      <c r="BP53" s="161">
        <v>0</v>
      </c>
      <c r="BQ53" s="161">
        <f>'12'!Q51</f>
        <v>0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6.1348449999999999E-2</v>
      </c>
      <c r="BZ53" s="161">
        <f t="shared" si="6"/>
        <v>158.23851338522877</v>
      </c>
      <c r="CA53" s="161"/>
    </row>
    <row r="54" spans="1:79" s="65" customFormat="1" ht="21" outlineLevel="2" x14ac:dyDescent="0.2">
      <c r="A54" s="159" t="s">
        <v>106</v>
      </c>
      <c r="B54" s="160" t="s">
        <v>107</v>
      </c>
      <c r="C54" s="161" t="s">
        <v>108</v>
      </c>
      <c r="D54" s="227">
        <f t="shared" si="67"/>
        <v>5.1068786700000004</v>
      </c>
      <c r="E54" s="246">
        <f t="shared" si="19"/>
        <v>0</v>
      </c>
      <c r="F54" s="167">
        <f t="shared" si="20"/>
        <v>5.1068786700000004</v>
      </c>
      <c r="G54" s="167">
        <f t="shared" si="21"/>
        <v>0</v>
      </c>
      <c r="H54" s="167">
        <f t="shared" si="22"/>
        <v>0</v>
      </c>
      <c r="I54" s="167">
        <f t="shared" si="23"/>
        <v>0.7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0.26301000000000002</v>
      </c>
      <c r="N54" s="167">
        <v>0</v>
      </c>
      <c r="O54" s="167">
        <v>0</v>
      </c>
      <c r="P54" s="167">
        <v>0.2</v>
      </c>
      <c r="Q54" s="167">
        <v>0</v>
      </c>
      <c r="R54" s="167">
        <v>0</v>
      </c>
      <c r="S54" s="167">
        <v>0</v>
      </c>
      <c r="T54" s="167">
        <f>'12'!L52</f>
        <v>0.58706000000000003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4.2568086699999999</v>
      </c>
      <c r="AB54" s="167">
        <v>0</v>
      </c>
      <c r="AC54" s="167">
        <v>0</v>
      </c>
      <c r="AD54" s="167">
        <v>0.5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77"/>
        <v>5.9402616500000001</v>
      </c>
      <c r="AP54" s="161">
        <f t="shared" si="78"/>
        <v>0</v>
      </c>
      <c r="AQ54" s="161">
        <f t="shared" si="79"/>
        <v>0</v>
      </c>
      <c r="AR54" s="161">
        <f t="shared" si="80"/>
        <v>4.59</v>
      </c>
      <c r="AS54" s="161">
        <f t="shared" si="81"/>
        <v>0</v>
      </c>
      <c r="AT54" s="227">
        <f t="shared" si="82"/>
        <v>0</v>
      </c>
      <c r="AU54" s="246">
        <v>0</v>
      </c>
      <c r="AV54" s="227">
        <f>'12'!K52</f>
        <v>0.26301211000000002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1.17402227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4.50322727</v>
      </c>
      <c r="BK54" s="161">
        <v>0</v>
      </c>
      <c r="BL54" s="161">
        <v>0</v>
      </c>
      <c r="BM54" s="161">
        <v>4.59</v>
      </c>
      <c r="BN54" s="161">
        <v>0</v>
      </c>
      <c r="BO54" s="161">
        <v>0</v>
      </c>
      <c r="BP54" s="161">
        <v>0</v>
      </c>
      <c r="BQ54" s="161">
        <f>'12'!Q52</f>
        <v>0</v>
      </c>
      <c r="BR54" s="161">
        <v>0</v>
      </c>
      <c r="BS54" s="161">
        <v>0</v>
      </c>
      <c r="BT54" s="161">
        <v>0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0.83338297999999966</v>
      </c>
      <c r="BZ54" s="161">
        <f t="shared" si="6"/>
        <v>116.31883257567191</v>
      </c>
      <c r="CA54" s="161"/>
    </row>
    <row r="55" spans="1:79" s="65" customFormat="1" ht="21" outlineLevel="2" x14ac:dyDescent="0.2">
      <c r="A55" s="159" t="s">
        <v>109</v>
      </c>
      <c r="B55" s="160" t="s">
        <v>110</v>
      </c>
      <c r="C55" s="161" t="s">
        <v>111</v>
      </c>
      <c r="D55" s="227">
        <f t="shared" si="67"/>
        <v>4.8446560000000007E-2</v>
      </c>
      <c r="E55" s="246">
        <f t="shared" si="19"/>
        <v>0</v>
      </c>
      <c r="F55" s="167">
        <f t="shared" si="20"/>
        <v>4.8446560000000007E-2</v>
      </c>
      <c r="G55" s="167">
        <f t="shared" si="21"/>
        <v>0</v>
      </c>
      <c r="H55" s="167">
        <f t="shared" si="22"/>
        <v>0</v>
      </c>
      <c r="I55" s="167">
        <f t="shared" si="23"/>
        <v>0</v>
      </c>
      <c r="J55" s="167">
        <f t="shared" si="24"/>
        <v>0</v>
      </c>
      <c r="K55" s="255">
        <f t="shared" si="25"/>
        <v>0</v>
      </c>
      <c r="L55" s="261">
        <v>0</v>
      </c>
      <c r="M55" s="167">
        <f>'12'!J53</f>
        <v>0</v>
      </c>
      <c r="N55" s="167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f>'12'!L53</f>
        <v>0</v>
      </c>
      <c r="U55" s="167">
        <v>0</v>
      </c>
      <c r="V55" s="167">
        <v>0</v>
      </c>
      <c r="W55" s="167">
        <v>0</v>
      </c>
      <c r="X55" s="167">
        <v>0</v>
      </c>
      <c r="Y55" s="167">
        <v>0</v>
      </c>
      <c r="Z55" s="167">
        <v>0</v>
      </c>
      <c r="AA55" s="167">
        <f>'12'!N53</f>
        <v>4.8446560000000007E-2</v>
      </c>
      <c r="AB55" s="167">
        <v>0</v>
      </c>
      <c r="AC55" s="167">
        <v>0</v>
      </c>
      <c r="AD55" s="167">
        <v>0</v>
      </c>
      <c r="AE55" s="167">
        <v>0</v>
      </c>
      <c r="AF55" s="167">
        <v>0</v>
      </c>
      <c r="AG55" s="167">
        <v>0</v>
      </c>
      <c r="AH55" s="167">
        <f>'12'!P53</f>
        <v>0</v>
      </c>
      <c r="AI55" s="167">
        <v>0</v>
      </c>
      <c r="AJ55" s="167">
        <v>0</v>
      </c>
      <c r="AK55" s="167">
        <v>0</v>
      </c>
      <c r="AL55" s="167">
        <v>0</v>
      </c>
      <c r="AM55" s="247">
        <v>0</v>
      </c>
      <c r="AN55" s="246">
        <v>0</v>
      </c>
      <c r="AO55" s="161">
        <f t="shared" si="77"/>
        <v>4.8446559999999993E-2</v>
      </c>
      <c r="AP55" s="161">
        <f t="shared" si="78"/>
        <v>0</v>
      </c>
      <c r="AQ55" s="161">
        <f t="shared" ref="AQ55" si="83">AX55+BE55+BL55+BS55</f>
        <v>0</v>
      </c>
      <c r="AR55" s="161">
        <f t="shared" ref="AR55" si="84">AY55+BF55+BM55+BT55</f>
        <v>0</v>
      </c>
      <c r="AS55" s="161">
        <f t="shared" ref="AS55" si="85">AZ55+BG55+BN55+BU55</f>
        <v>0</v>
      </c>
      <c r="AT55" s="227">
        <f t="shared" ref="AT55" si="86">BA55+BH55+BO55+BV55</f>
        <v>0</v>
      </c>
      <c r="AU55" s="246">
        <v>0</v>
      </c>
      <c r="AV55" s="227">
        <f>'12'!K53</f>
        <v>0</v>
      </c>
      <c r="AW55" s="246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f>'12'!M53</f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f>'12'!O53</f>
        <v>4.8446559999999993E-2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f>'12'!Q53</f>
        <v>0</v>
      </c>
      <c r="BR55" s="161">
        <v>0</v>
      </c>
      <c r="BS55" s="161">
        <v>0</v>
      </c>
      <c r="BT55" s="161">
        <v>0</v>
      </c>
      <c r="BU55" s="161">
        <v>0</v>
      </c>
      <c r="BV55" s="269">
        <v>0</v>
      </c>
      <c r="BW55" s="233">
        <v>0</v>
      </c>
      <c r="BX55" s="161">
        <v>0</v>
      </c>
      <c r="BY55" s="161">
        <f t="shared" si="5"/>
        <v>0</v>
      </c>
      <c r="BZ55" s="161">
        <f t="shared" si="6"/>
        <v>99.999999999999972</v>
      </c>
      <c r="CA55" s="161"/>
    </row>
    <row r="56" spans="1:79" s="65" customFormat="1" ht="31.5" collapsed="1" x14ac:dyDescent="0.2">
      <c r="A56" s="162" t="s">
        <v>112</v>
      </c>
      <c r="B56" s="163" t="s">
        <v>42</v>
      </c>
      <c r="C56" s="164" t="s">
        <v>31</v>
      </c>
      <c r="D56" s="228">
        <f t="shared" si="67"/>
        <v>0</v>
      </c>
      <c r="E56" s="248">
        <f t="shared" si="19"/>
        <v>0</v>
      </c>
      <c r="F56" s="168">
        <f t="shared" si="20"/>
        <v>0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v>0</v>
      </c>
      <c r="M56" s="168">
        <f>'12'!J54</f>
        <v>0</v>
      </c>
      <c r="N56" s="168">
        <v>0</v>
      </c>
      <c r="O56" s="168">
        <v>0</v>
      </c>
      <c r="P56" s="168">
        <v>0</v>
      </c>
      <c r="Q56" s="168">
        <v>0</v>
      </c>
      <c r="R56" s="168">
        <v>0</v>
      </c>
      <c r="S56" s="168">
        <v>0</v>
      </c>
      <c r="T56" s="168">
        <f>'12'!L54</f>
        <v>0</v>
      </c>
      <c r="U56" s="168">
        <v>0</v>
      </c>
      <c r="V56" s="168">
        <v>0</v>
      </c>
      <c r="W56" s="168">
        <v>0</v>
      </c>
      <c r="X56" s="168">
        <v>0</v>
      </c>
      <c r="Y56" s="168">
        <v>0</v>
      </c>
      <c r="Z56" s="168">
        <v>0</v>
      </c>
      <c r="AA56" s="168">
        <f>'12'!N54</f>
        <v>0</v>
      </c>
      <c r="AB56" s="168">
        <v>0</v>
      </c>
      <c r="AC56" s="168">
        <v>0</v>
      </c>
      <c r="AD56" s="168">
        <v>0</v>
      </c>
      <c r="AE56" s="168">
        <v>0</v>
      </c>
      <c r="AF56" s="168">
        <v>0</v>
      </c>
      <c r="AG56" s="168">
        <v>0</v>
      </c>
      <c r="AH56" s="168">
        <f>'12'!P54</f>
        <v>0</v>
      </c>
      <c r="AI56" s="168">
        <v>0</v>
      </c>
      <c r="AJ56" s="168">
        <v>0</v>
      </c>
      <c r="AK56" s="168">
        <v>0</v>
      </c>
      <c r="AL56" s="168">
        <v>0</v>
      </c>
      <c r="AM56" s="249">
        <v>0</v>
      </c>
      <c r="AN56" s="248">
        <v>0</v>
      </c>
      <c r="AO56" s="164">
        <f t="shared" si="77"/>
        <v>0</v>
      </c>
      <c r="AP56" s="164">
        <v>0</v>
      </c>
      <c r="AQ56" s="164">
        <v>0</v>
      </c>
      <c r="AR56" s="164">
        <v>0</v>
      </c>
      <c r="AS56" s="164">
        <v>0</v>
      </c>
      <c r="AT56" s="228">
        <v>0</v>
      </c>
      <c r="AU56" s="248">
        <v>0</v>
      </c>
      <c r="AV56" s="164">
        <f>'12'!K54</f>
        <v>0</v>
      </c>
      <c r="AW56" s="164">
        <v>0</v>
      </c>
      <c r="AX56" s="164">
        <v>0</v>
      </c>
      <c r="AY56" s="164">
        <v>0</v>
      </c>
      <c r="AZ56" s="164">
        <v>0</v>
      </c>
      <c r="BA56" s="164">
        <v>0</v>
      </c>
      <c r="BB56" s="164">
        <v>0</v>
      </c>
      <c r="BC56" s="164">
        <f>'12'!M54</f>
        <v>0</v>
      </c>
      <c r="BD56" s="164">
        <v>0</v>
      </c>
      <c r="BE56" s="164">
        <v>0</v>
      </c>
      <c r="BF56" s="164">
        <v>0</v>
      </c>
      <c r="BG56" s="164">
        <v>0</v>
      </c>
      <c r="BH56" s="164">
        <v>0</v>
      </c>
      <c r="BI56" s="164">
        <v>0</v>
      </c>
      <c r="BJ56" s="164">
        <f>'12'!O54</f>
        <v>0</v>
      </c>
      <c r="BK56" s="164">
        <v>0</v>
      </c>
      <c r="BL56" s="164">
        <v>0</v>
      </c>
      <c r="BM56" s="164">
        <v>0</v>
      </c>
      <c r="BN56" s="164">
        <v>0</v>
      </c>
      <c r="BO56" s="164">
        <v>0</v>
      </c>
      <c r="BP56" s="164">
        <v>0</v>
      </c>
      <c r="BQ56" s="164">
        <f>'12'!Q54</f>
        <v>0</v>
      </c>
      <c r="BR56" s="164">
        <v>0</v>
      </c>
      <c r="BS56" s="164">
        <v>0</v>
      </c>
      <c r="BT56" s="164">
        <v>0</v>
      </c>
      <c r="BU56" s="164">
        <v>0</v>
      </c>
      <c r="BV56" s="270">
        <v>0</v>
      </c>
      <c r="BW56" s="234">
        <v>0</v>
      </c>
      <c r="BX56" s="164">
        <v>0</v>
      </c>
      <c r="BY56" s="164">
        <f t="shared" si="5"/>
        <v>0</v>
      </c>
      <c r="BZ56" s="164">
        <f t="shared" si="6"/>
        <v>0</v>
      </c>
      <c r="CA56" s="164"/>
    </row>
    <row r="57" spans="1:79" s="65" customFormat="1" ht="21" x14ac:dyDescent="0.2">
      <c r="A57" s="162" t="s">
        <v>113</v>
      </c>
      <c r="B57" s="163" t="s">
        <v>114</v>
      </c>
      <c r="C57" s="164" t="s">
        <v>31</v>
      </c>
      <c r="D57" s="228">
        <f t="shared" si="67"/>
        <v>36.148887009999996</v>
      </c>
      <c r="E57" s="248">
        <f t="shared" si="19"/>
        <v>0</v>
      </c>
      <c r="F57" s="168">
        <f t="shared" si="20"/>
        <v>36.148887009999996</v>
      </c>
      <c r="G57" s="168">
        <f t="shared" si="21"/>
        <v>0</v>
      </c>
      <c r="H57" s="168">
        <f t="shared" si="22"/>
        <v>0</v>
      </c>
      <c r="I57" s="168">
        <f t="shared" si="23"/>
        <v>0</v>
      </c>
      <c r="J57" s="168">
        <f t="shared" si="24"/>
        <v>0</v>
      </c>
      <c r="K57" s="256">
        <f t="shared" si="25"/>
        <v>0</v>
      </c>
      <c r="L57" s="250">
        <f t="shared" ref="L57:BP57" si="87">SUM(L58:L60)</f>
        <v>0</v>
      </c>
      <c r="M57" s="168">
        <f t="shared" si="87"/>
        <v>25.104018079999999</v>
      </c>
      <c r="N57" s="168">
        <f t="shared" si="87"/>
        <v>0</v>
      </c>
      <c r="O57" s="168">
        <f t="shared" si="87"/>
        <v>0</v>
      </c>
      <c r="P57" s="168">
        <f t="shared" si="87"/>
        <v>0</v>
      </c>
      <c r="Q57" s="168">
        <f t="shared" si="87"/>
        <v>0</v>
      </c>
      <c r="R57" s="168">
        <f t="shared" si="87"/>
        <v>0</v>
      </c>
      <c r="S57" s="168">
        <f t="shared" si="87"/>
        <v>0</v>
      </c>
      <c r="T57" s="168">
        <f t="shared" si="87"/>
        <v>2.9869666600000002</v>
      </c>
      <c r="U57" s="168">
        <f t="shared" si="87"/>
        <v>0</v>
      </c>
      <c r="V57" s="168">
        <f t="shared" si="87"/>
        <v>0</v>
      </c>
      <c r="W57" s="168">
        <f t="shared" si="87"/>
        <v>0</v>
      </c>
      <c r="X57" s="168">
        <f t="shared" si="87"/>
        <v>0</v>
      </c>
      <c r="Y57" s="168">
        <f t="shared" si="87"/>
        <v>0</v>
      </c>
      <c r="Z57" s="168">
        <f t="shared" si="87"/>
        <v>0</v>
      </c>
      <c r="AA57" s="168">
        <f t="shared" si="87"/>
        <v>8.0579022699999996</v>
      </c>
      <c r="AB57" s="168">
        <f t="shared" si="87"/>
        <v>0</v>
      </c>
      <c r="AC57" s="168">
        <f t="shared" si="87"/>
        <v>0</v>
      </c>
      <c r="AD57" s="168">
        <f t="shared" si="87"/>
        <v>0</v>
      </c>
      <c r="AE57" s="168">
        <f t="shared" si="87"/>
        <v>0</v>
      </c>
      <c r="AF57" s="168">
        <f t="shared" si="87"/>
        <v>0</v>
      </c>
      <c r="AG57" s="168">
        <f t="shared" si="87"/>
        <v>0</v>
      </c>
      <c r="AH57" s="168">
        <f t="shared" si="87"/>
        <v>0</v>
      </c>
      <c r="AI57" s="168">
        <f t="shared" si="87"/>
        <v>0</v>
      </c>
      <c r="AJ57" s="168">
        <f t="shared" si="87"/>
        <v>0</v>
      </c>
      <c r="AK57" s="168">
        <f t="shared" si="87"/>
        <v>0</v>
      </c>
      <c r="AL57" s="168">
        <f t="shared" si="87"/>
        <v>0</v>
      </c>
      <c r="AM57" s="249">
        <f t="shared" si="87"/>
        <v>0</v>
      </c>
      <c r="AN57" s="248">
        <f t="shared" si="87"/>
        <v>0</v>
      </c>
      <c r="AO57" s="164">
        <f t="shared" si="87"/>
        <v>35.877286409999996</v>
      </c>
      <c r="AP57" s="164">
        <f t="shared" si="87"/>
        <v>0</v>
      </c>
      <c r="AQ57" s="164">
        <f t="shared" si="87"/>
        <v>0</v>
      </c>
      <c r="AR57" s="164">
        <f t="shared" si="87"/>
        <v>0</v>
      </c>
      <c r="AS57" s="164">
        <f t="shared" si="87"/>
        <v>0</v>
      </c>
      <c r="AT57" s="228">
        <f t="shared" si="87"/>
        <v>0</v>
      </c>
      <c r="AU57" s="248">
        <f t="shared" si="87"/>
        <v>0</v>
      </c>
      <c r="AV57" s="164">
        <f t="shared" si="87"/>
        <v>25.104014299999999</v>
      </c>
      <c r="AW57" s="164">
        <f t="shared" si="87"/>
        <v>0</v>
      </c>
      <c r="AX57" s="164">
        <f t="shared" si="87"/>
        <v>0</v>
      </c>
      <c r="AY57" s="164">
        <f t="shared" si="87"/>
        <v>0</v>
      </c>
      <c r="AZ57" s="164">
        <f t="shared" si="87"/>
        <v>0</v>
      </c>
      <c r="BA57" s="164">
        <f t="shared" si="87"/>
        <v>0</v>
      </c>
      <c r="BB57" s="164">
        <f t="shared" si="87"/>
        <v>0</v>
      </c>
      <c r="BC57" s="164">
        <f t="shared" si="87"/>
        <v>2.9869666600000002</v>
      </c>
      <c r="BD57" s="164">
        <f t="shared" si="87"/>
        <v>0</v>
      </c>
      <c r="BE57" s="164">
        <f t="shared" si="87"/>
        <v>0</v>
      </c>
      <c r="BF57" s="164">
        <f t="shared" si="87"/>
        <v>0</v>
      </c>
      <c r="BG57" s="164">
        <f t="shared" si="87"/>
        <v>0</v>
      </c>
      <c r="BH57" s="164">
        <f t="shared" si="87"/>
        <v>0</v>
      </c>
      <c r="BI57" s="164">
        <f t="shared" si="87"/>
        <v>0</v>
      </c>
      <c r="BJ57" s="164">
        <f t="shared" si="87"/>
        <v>7.7863054500000004</v>
      </c>
      <c r="BK57" s="164">
        <f t="shared" si="87"/>
        <v>0</v>
      </c>
      <c r="BL57" s="164">
        <f t="shared" si="87"/>
        <v>0</v>
      </c>
      <c r="BM57" s="164">
        <f t="shared" si="87"/>
        <v>0</v>
      </c>
      <c r="BN57" s="164">
        <f t="shared" si="87"/>
        <v>0</v>
      </c>
      <c r="BO57" s="164">
        <f t="shared" si="87"/>
        <v>0</v>
      </c>
      <c r="BP57" s="164">
        <f t="shared" si="87"/>
        <v>0</v>
      </c>
      <c r="BQ57" s="164">
        <f t="shared" ref="BQ57:BV57" si="88">SUM(BQ58:BQ60)</f>
        <v>0</v>
      </c>
      <c r="BR57" s="164">
        <f t="shared" si="88"/>
        <v>0</v>
      </c>
      <c r="BS57" s="164">
        <f t="shared" si="88"/>
        <v>0</v>
      </c>
      <c r="BT57" s="164">
        <f t="shared" si="88"/>
        <v>0</v>
      </c>
      <c r="BU57" s="164">
        <f t="shared" si="88"/>
        <v>0</v>
      </c>
      <c r="BV57" s="270">
        <f t="shared" si="88"/>
        <v>0</v>
      </c>
      <c r="BW57" s="234">
        <v>0</v>
      </c>
      <c r="BX57" s="164">
        <v>0</v>
      </c>
      <c r="BY57" s="164">
        <f t="shared" si="5"/>
        <v>-0.2716005999999993</v>
      </c>
      <c r="BZ57" s="164">
        <f t="shared" si="6"/>
        <v>99.248661238380961</v>
      </c>
      <c r="CA57" s="164"/>
    </row>
    <row r="58" spans="1:79" s="65" customFormat="1" ht="21" outlineLevel="2" x14ac:dyDescent="0.2">
      <c r="A58" s="159" t="s">
        <v>115</v>
      </c>
      <c r="B58" s="160" t="s">
        <v>116</v>
      </c>
      <c r="C58" s="161" t="s">
        <v>117</v>
      </c>
      <c r="D58" s="227">
        <f t="shared" si="67"/>
        <v>31.516368079999999</v>
      </c>
      <c r="E58" s="246">
        <f t="shared" si="19"/>
        <v>0</v>
      </c>
      <c r="F58" s="167">
        <f t="shared" si="20"/>
        <v>31.516368079999999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25.104018079999999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0.50234999999999996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5.91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ref="AO58:AO60" si="89">AV58+BC58+BJ58+BQ58</f>
        <v>31.51600277</v>
      </c>
      <c r="AP58" s="161">
        <f>AW58+BD58+BK58+BR58</f>
        <v>0</v>
      </c>
      <c r="AQ58" s="161">
        <f t="shared" ref="AQ58:AQ60" si="90">AX58+BE58+BL58+BS58</f>
        <v>0</v>
      </c>
      <c r="AR58" s="161">
        <f t="shared" ref="AR58:AR60" si="91">AY58+BF58+BM58+BT58</f>
        <v>0</v>
      </c>
      <c r="AS58" s="161">
        <f t="shared" ref="AS58:AS60" si="92">AZ58+BG58+BN58+BU58</f>
        <v>0</v>
      </c>
      <c r="AT58" s="227">
        <f t="shared" ref="AT58:AT60" si="93">BA58+BH58+BO58+BV58</f>
        <v>0</v>
      </c>
      <c r="AU58" s="246">
        <v>0</v>
      </c>
      <c r="AV58" s="227">
        <f>'12'!K56</f>
        <v>25.104014299999999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0.50235000000000007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5.90963847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0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-3.6530999999939695E-4</v>
      </c>
      <c r="BZ58" s="161">
        <f t="shared" si="6"/>
        <v>99.998840888013902</v>
      </c>
      <c r="CA58" s="161"/>
    </row>
    <row r="59" spans="1:79" s="65" customFormat="1" ht="10.5" outlineLevel="2" x14ac:dyDescent="0.2">
      <c r="A59" s="159" t="s">
        <v>118</v>
      </c>
      <c r="B59" s="160" t="s">
        <v>119</v>
      </c>
      <c r="C59" s="161" t="s">
        <v>120</v>
      </c>
      <c r="D59" s="227">
        <f t="shared" si="67"/>
        <v>4.6325189300000007</v>
      </c>
      <c r="E59" s="246">
        <f t="shared" si="19"/>
        <v>0</v>
      </c>
      <c r="F59" s="167">
        <f t="shared" si="20"/>
        <v>4.6325189300000007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2.4846166600000004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2.1479022700000003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89"/>
        <v>4.3612836399999999</v>
      </c>
      <c r="AP59" s="161">
        <f>AW59+BD59+BK59+BR59</f>
        <v>0</v>
      </c>
      <c r="AQ59" s="161">
        <f t="shared" si="90"/>
        <v>0</v>
      </c>
      <c r="AR59" s="161">
        <f t="shared" si="91"/>
        <v>0</v>
      </c>
      <c r="AS59" s="161">
        <f t="shared" si="92"/>
        <v>0</v>
      </c>
      <c r="AT59" s="227">
        <f t="shared" si="93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2.4846166599999999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1.87666698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-0.27123529000000079</v>
      </c>
      <c r="BZ59" s="161">
        <f t="shared" si="6"/>
        <v>94.144971793995438</v>
      </c>
      <c r="CA59" s="161"/>
    </row>
    <row r="60" spans="1:79" s="65" customFormat="1" ht="10.5" outlineLevel="2" x14ac:dyDescent="0.2">
      <c r="A60" s="159" t="s">
        <v>121</v>
      </c>
      <c r="B60" s="160" t="s">
        <v>122</v>
      </c>
      <c r="C60" s="161" t="s">
        <v>123</v>
      </c>
      <c r="D60" s="227">
        <f t="shared" si="67"/>
        <v>0</v>
      </c>
      <c r="E60" s="246">
        <f t="shared" si="19"/>
        <v>0</v>
      </c>
      <c r="F60" s="167">
        <f t="shared" si="20"/>
        <v>0</v>
      </c>
      <c r="G60" s="167">
        <f t="shared" si="21"/>
        <v>0</v>
      </c>
      <c r="H60" s="167">
        <f t="shared" si="22"/>
        <v>0</v>
      </c>
      <c r="I60" s="167">
        <f t="shared" si="23"/>
        <v>0</v>
      </c>
      <c r="J60" s="167">
        <f t="shared" si="24"/>
        <v>0</v>
      </c>
      <c r="K60" s="247">
        <f t="shared" si="25"/>
        <v>0</v>
      </c>
      <c r="L60" s="271">
        <v>0</v>
      </c>
      <c r="M60" s="167">
        <f>'12'!J58</f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f>'12'!L58</f>
        <v>0</v>
      </c>
      <c r="U60" s="167">
        <v>0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f>'12'!N58</f>
        <v>0</v>
      </c>
      <c r="AB60" s="167">
        <v>0</v>
      </c>
      <c r="AC60" s="167">
        <v>0</v>
      </c>
      <c r="AD60" s="167">
        <v>0</v>
      </c>
      <c r="AE60" s="167">
        <v>0</v>
      </c>
      <c r="AF60" s="167">
        <v>0</v>
      </c>
      <c r="AG60" s="167">
        <v>0</v>
      </c>
      <c r="AH60" s="167">
        <f>'12'!P58</f>
        <v>0</v>
      </c>
      <c r="AI60" s="167">
        <v>0</v>
      </c>
      <c r="AJ60" s="167">
        <v>0</v>
      </c>
      <c r="AK60" s="167">
        <v>0</v>
      </c>
      <c r="AL60" s="167">
        <v>0</v>
      </c>
      <c r="AM60" s="255">
        <v>0</v>
      </c>
      <c r="AN60" s="246">
        <v>0</v>
      </c>
      <c r="AO60" s="161">
        <f t="shared" si="89"/>
        <v>0</v>
      </c>
      <c r="AP60" s="161">
        <f>AW60+BD60+BK60+BR60</f>
        <v>0</v>
      </c>
      <c r="AQ60" s="161">
        <f t="shared" si="90"/>
        <v>0</v>
      </c>
      <c r="AR60" s="161">
        <f t="shared" si="91"/>
        <v>0</v>
      </c>
      <c r="AS60" s="161">
        <f t="shared" si="92"/>
        <v>0</v>
      </c>
      <c r="AT60" s="227">
        <f t="shared" si="93"/>
        <v>0</v>
      </c>
      <c r="AU60" s="246">
        <v>0</v>
      </c>
      <c r="AV60" s="227">
        <f>'12'!K58</f>
        <v>0</v>
      </c>
      <c r="AW60" s="246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f>'12'!M58</f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f>'12'!O58</f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f>'12'!Q58</f>
        <v>0</v>
      </c>
      <c r="BR60" s="161">
        <v>0</v>
      </c>
      <c r="BS60" s="161">
        <v>0</v>
      </c>
      <c r="BT60" s="161">
        <v>0</v>
      </c>
      <c r="BU60" s="161">
        <v>0</v>
      </c>
      <c r="BV60" s="227">
        <v>0</v>
      </c>
      <c r="BW60" s="246">
        <v>0</v>
      </c>
      <c r="BX60" s="161">
        <v>0</v>
      </c>
      <c r="BY60" s="161">
        <f t="shared" si="5"/>
        <v>0</v>
      </c>
      <c r="BZ60" s="161">
        <f t="shared" si="6"/>
        <v>0</v>
      </c>
      <c r="CA60" s="161"/>
    </row>
    <row r="61" spans="1:79" s="65" customFormat="1" ht="10.5" collapsed="1" x14ac:dyDescent="0.2"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69"/>
      <c r="Q61" s="169"/>
      <c r="R61" s="169"/>
      <c r="S61" s="169"/>
      <c r="T61" s="169"/>
      <c r="U61" s="169"/>
      <c r="V61" s="169"/>
      <c r="W61" s="169"/>
      <c r="X61" s="169"/>
      <c r="Y61" s="169"/>
      <c r="Z61" s="169"/>
      <c r="AA61" s="169"/>
      <c r="AB61" s="169"/>
      <c r="AC61" s="169"/>
      <c r="AD61" s="169"/>
      <c r="AE61" s="169"/>
      <c r="AF61" s="169"/>
      <c r="AG61" s="169"/>
      <c r="AH61" s="169"/>
      <c r="AI61" s="169"/>
      <c r="AJ61" s="169"/>
      <c r="AK61" s="169"/>
      <c r="AL61" s="169"/>
      <c r="AM61" s="169"/>
    </row>
  </sheetData>
  <autoFilter ref="A18:CA60"/>
  <mergeCells count="41"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O11:AJ11"/>
    <mergeCell ref="Q12:AB12"/>
    <mergeCell ref="A14:A18"/>
    <mergeCell ref="B14:B18"/>
    <mergeCell ref="C14:C18"/>
    <mergeCell ref="D14:D18"/>
    <mergeCell ref="E14:AM14"/>
    <mergeCell ref="E11:N11"/>
    <mergeCell ref="N7:Z7"/>
    <mergeCell ref="BY2:CA2"/>
    <mergeCell ref="A3:AM3"/>
    <mergeCell ref="O4:P4"/>
    <mergeCell ref="Q4:R4"/>
    <mergeCell ref="N6:Z6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5"/>
  <sheetViews>
    <sheetView topLeftCell="A3" zoomScaleNormal="100" zoomScaleSheetLayoutView="100" workbookViewId="0">
      <pane xSplit="2" ySplit="14" topLeftCell="C17" activePane="bottomRight" state="frozen"/>
      <selection activeCell="A3" sqref="A3"/>
      <selection pane="topRight" activeCell="C3" sqref="C3"/>
      <selection pane="bottomLeft" activeCell="A17" sqref="A17"/>
      <selection pane="bottomRight" activeCell="A17" sqref="A17:XFD17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134</v>
      </c>
    </row>
    <row r="2" spans="1:22" s="1" customFormat="1" ht="24" customHeight="1" x14ac:dyDescent="0.2">
      <c r="T2" s="556" t="s">
        <v>1</v>
      </c>
      <c r="U2" s="556"/>
      <c r="V2" s="556"/>
    </row>
    <row r="3" spans="1:22" s="1" customFormat="1" ht="12" x14ac:dyDescent="0.2">
      <c r="A3" s="607" t="s">
        <v>135</v>
      </c>
      <c r="B3" s="607"/>
      <c r="C3" s="607"/>
      <c r="D3" s="607"/>
      <c r="E3" s="607"/>
      <c r="F3" s="607"/>
      <c r="G3" s="607"/>
      <c r="H3" s="607"/>
      <c r="I3" s="607"/>
      <c r="J3" s="607"/>
      <c r="K3" s="607"/>
      <c r="L3" s="607"/>
      <c r="M3" s="607"/>
      <c r="N3" s="607"/>
      <c r="O3" s="607"/>
      <c r="P3" s="607"/>
      <c r="Q3" s="607"/>
      <c r="R3" s="607"/>
      <c r="S3" s="607"/>
      <c r="T3" s="607"/>
      <c r="U3" s="607"/>
      <c r="V3" s="607"/>
    </row>
    <row r="4" spans="1:22" s="1" customFormat="1" ht="12" x14ac:dyDescent="0.2">
      <c r="G4" s="3" t="s">
        <v>3</v>
      </c>
      <c r="H4" s="52" t="str">
        <f>'10'!$G$4</f>
        <v>3</v>
      </c>
      <c r="I4" s="53" t="s">
        <v>136</v>
      </c>
      <c r="J4" s="52" t="str">
        <f>'10'!$J$4</f>
        <v>2019</v>
      </c>
      <c r="K4" s="54" t="s">
        <v>5</v>
      </c>
    </row>
    <row r="5" spans="1:22" ht="11.25" customHeight="1" x14ac:dyDescent="0.25"/>
    <row r="6" spans="1:22" s="1" customFormat="1" ht="12" x14ac:dyDescent="0.2">
      <c r="F6" s="3" t="s">
        <v>6</v>
      </c>
      <c r="G6" s="605" t="str">
        <f>'10'!$G$6</f>
        <v xml:space="preserve"> АО «Вологодская областная энергетическая компания» </v>
      </c>
      <c r="H6" s="605"/>
      <c r="I6" s="605"/>
      <c r="J6" s="605"/>
      <c r="K6" s="605"/>
      <c r="L6" s="605"/>
      <c r="M6" s="605"/>
      <c r="N6" s="605"/>
      <c r="O6" s="605"/>
      <c r="P6" s="605"/>
      <c r="Q6" s="55"/>
    </row>
    <row r="7" spans="1:22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610"/>
      <c r="Q7" s="9"/>
    </row>
    <row r="8" spans="1:22" ht="11.25" customHeight="1" x14ac:dyDescent="0.25"/>
    <row r="9" spans="1:22" s="1" customFormat="1" ht="12" x14ac:dyDescent="0.2">
      <c r="I9" s="3" t="s">
        <v>9</v>
      </c>
      <c r="J9" s="95">
        <f>'10'!$J$9</f>
        <v>2020</v>
      </c>
      <c r="K9" s="1" t="s">
        <v>10</v>
      </c>
    </row>
    <row r="10" spans="1:22" ht="11.25" customHeight="1" x14ac:dyDescent="0.25"/>
    <row r="11" spans="1:22" s="1" customFormat="1" ht="34.5" customHeight="1" x14ac:dyDescent="0.2">
      <c r="B11" s="681" t="s">
        <v>11</v>
      </c>
      <c r="C11" s="681"/>
      <c r="D11" s="681"/>
      <c r="E11" s="681"/>
      <c r="F11" s="680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80"/>
      <c r="H11" s="680"/>
      <c r="I11" s="680"/>
      <c r="J11" s="680"/>
      <c r="K11" s="680"/>
      <c r="L11" s="680"/>
      <c r="M11" s="680"/>
      <c r="N11" s="680"/>
      <c r="O11" s="680"/>
      <c r="P11" s="680"/>
      <c r="Q11" s="680"/>
      <c r="R11" s="680"/>
      <c r="S11" s="680"/>
      <c r="T11" s="680"/>
      <c r="U11" s="680"/>
      <c r="V11" s="680"/>
    </row>
    <row r="12" spans="1:22" s="8" customFormat="1" ht="12.75" customHeight="1" x14ac:dyDescent="0.2"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  <c r="Q12" s="610"/>
    </row>
    <row r="13" spans="1:22" ht="11.25" customHeight="1" x14ac:dyDescent="0.25"/>
    <row r="14" spans="1:22" s="105" customFormat="1" ht="68.25" customHeight="1" x14ac:dyDescent="0.2">
      <c r="A14" s="682" t="s">
        <v>14</v>
      </c>
      <c r="B14" s="682" t="s">
        <v>15</v>
      </c>
      <c r="C14" s="682" t="s">
        <v>16</v>
      </c>
      <c r="D14" s="682" t="s">
        <v>137</v>
      </c>
      <c r="E14" s="682" t="s">
        <v>958</v>
      </c>
      <c r="F14" s="691" t="s">
        <v>959</v>
      </c>
      <c r="G14" s="692"/>
      <c r="H14" s="691" t="s">
        <v>960</v>
      </c>
      <c r="I14" s="693"/>
      <c r="J14" s="693"/>
      <c r="K14" s="693"/>
      <c r="L14" s="693"/>
      <c r="M14" s="693"/>
      <c r="N14" s="693"/>
      <c r="O14" s="693"/>
      <c r="P14" s="693"/>
      <c r="Q14" s="692"/>
      <c r="R14" s="691" t="s">
        <v>138</v>
      </c>
      <c r="S14" s="692"/>
      <c r="T14" s="686" t="s">
        <v>139</v>
      </c>
      <c r="U14" s="687"/>
      <c r="V14" s="682" t="s">
        <v>20</v>
      </c>
    </row>
    <row r="15" spans="1:22" s="105" customFormat="1" ht="15" customHeight="1" x14ac:dyDescent="0.2">
      <c r="A15" s="683"/>
      <c r="B15" s="683"/>
      <c r="C15" s="683"/>
      <c r="D15" s="683"/>
      <c r="E15" s="683"/>
      <c r="F15" s="689" t="s">
        <v>140</v>
      </c>
      <c r="G15" s="689" t="s">
        <v>141</v>
      </c>
      <c r="H15" s="691" t="s">
        <v>21</v>
      </c>
      <c r="I15" s="692"/>
      <c r="J15" s="691" t="s">
        <v>22</v>
      </c>
      <c r="K15" s="692"/>
      <c r="L15" s="691" t="s">
        <v>23</v>
      </c>
      <c r="M15" s="692"/>
      <c r="N15" s="691" t="s">
        <v>24</v>
      </c>
      <c r="O15" s="692"/>
      <c r="P15" s="691" t="s">
        <v>25</v>
      </c>
      <c r="Q15" s="692"/>
      <c r="R15" s="689" t="s">
        <v>140</v>
      </c>
      <c r="S15" s="689" t="s">
        <v>141</v>
      </c>
      <c r="T15" s="685"/>
      <c r="U15" s="688"/>
      <c r="V15" s="683"/>
    </row>
    <row r="16" spans="1:22" s="105" customFormat="1" ht="78" customHeight="1" x14ac:dyDescent="0.2">
      <c r="A16" s="684"/>
      <c r="B16" s="684"/>
      <c r="C16" s="684"/>
      <c r="D16" s="684"/>
      <c r="E16" s="685"/>
      <c r="F16" s="690"/>
      <c r="G16" s="690"/>
      <c r="H16" s="106" t="s">
        <v>28</v>
      </c>
      <c r="I16" s="107" t="s">
        <v>29</v>
      </c>
      <c r="J16" s="106" t="s">
        <v>28</v>
      </c>
      <c r="K16" s="107" t="s">
        <v>29</v>
      </c>
      <c r="L16" s="106" t="s">
        <v>28</v>
      </c>
      <c r="M16" s="107" t="s">
        <v>29</v>
      </c>
      <c r="N16" s="106" t="s">
        <v>28</v>
      </c>
      <c r="O16" s="107" t="s">
        <v>29</v>
      </c>
      <c r="P16" s="106" t="s">
        <v>28</v>
      </c>
      <c r="Q16" s="107" t="s">
        <v>29</v>
      </c>
      <c r="R16" s="690"/>
      <c r="S16" s="690"/>
      <c r="T16" s="108" t="s">
        <v>142</v>
      </c>
      <c r="U16" s="108" t="s">
        <v>27</v>
      </c>
      <c r="V16" s="684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30</v>
      </c>
      <c r="C18" s="17" t="s">
        <v>31</v>
      </c>
      <c r="D18" s="17">
        <f>'10'!D18/1.2/7.01</f>
        <v>220.85764452063719</v>
      </c>
      <c r="E18" s="17">
        <f>E19+E20+E22+E23+E24</f>
        <v>1247.5997900496668</v>
      </c>
      <c r="F18" s="17">
        <v>0</v>
      </c>
      <c r="G18" s="17">
        <f>'10'!F18/1.2</f>
        <v>300.61229803999993</v>
      </c>
      <c r="H18" s="18">
        <f>H19+H20+H22+H23+H24</f>
        <v>269.17657809888885</v>
      </c>
      <c r="I18" s="17">
        <f>I19+I20+I22+I23+I24</f>
        <v>300.61229803999998</v>
      </c>
      <c r="J18" s="18">
        <f t="shared" ref="J18:Q18" si="0">J19+J20+J22+J23+J24</f>
        <v>66.955441750000006</v>
      </c>
      <c r="K18" s="17">
        <f t="shared" si="0"/>
        <v>81.255290459999998</v>
      </c>
      <c r="L18" s="18">
        <f t="shared" si="0"/>
        <v>85.163468969999997</v>
      </c>
      <c r="M18" s="17">
        <f t="shared" si="0"/>
        <v>87.420857139999981</v>
      </c>
      <c r="N18" s="18">
        <f t="shared" si="0"/>
        <v>117.05766737888888</v>
      </c>
      <c r="O18" s="17">
        <f t="shared" si="0"/>
        <v>131.93615044000001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0</v>
      </c>
      <c r="T18" s="17">
        <f>I18-H18</f>
        <v>31.435719941111131</v>
      </c>
      <c r="U18" s="17">
        <f>IF(H18&gt;0,I18/H18,0)*100</f>
        <v>111.67847520877632</v>
      </c>
      <c r="V18" s="17"/>
    </row>
    <row r="19" spans="1:22" outlineLevel="1" x14ac:dyDescent="0.25">
      <c r="A19" s="21" t="s">
        <v>32</v>
      </c>
      <c r="B19" s="22" t="s">
        <v>33</v>
      </c>
      <c r="C19" s="23" t="s">
        <v>31</v>
      </c>
      <c r="D19" s="17">
        <f>'10'!D19/1.2/7.01</f>
        <v>74.331191084141707</v>
      </c>
      <c r="E19" s="23">
        <f>E26</f>
        <v>429.65316477983345</v>
      </c>
      <c r="F19" s="17">
        <v>0</v>
      </c>
      <c r="G19" s="23">
        <f>'10'!F19/1.2</f>
        <v>91.408484719999976</v>
      </c>
      <c r="H19" s="24">
        <f>H26</f>
        <v>60.692294249999996</v>
      </c>
      <c r="I19" s="23">
        <f t="shared" ref="I19:Q19" si="1">I26</f>
        <v>91.408484720000004</v>
      </c>
      <c r="J19" s="24">
        <f t="shared" si="1"/>
        <v>20.230764749999999</v>
      </c>
      <c r="K19" s="23">
        <f t="shared" si="1"/>
        <v>34.530620710000001</v>
      </c>
      <c r="L19" s="24">
        <f t="shared" si="1"/>
        <v>20.230764749999999</v>
      </c>
      <c r="M19" s="23">
        <f t="shared" si="1"/>
        <v>22.68567676</v>
      </c>
      <c r="N19" s="24">
        <f t="shared" si="1"/>
        <v>20.230764749999999</v>
      </c>
      <c r="O19" s="23">
        <f t="shared" si="1"/>
        <v>34.192187249999996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8" si="2">G19-I19</f>
        <v>0</v>
      </c>
      <c r="T19" s="23">
        <f t="shared" ref="T19:T58" si="3">I19-H19</f>
        <v>30.716190470000008</v>
      </c>
      <c r="U19" s="23">
        <f t="shared" ref="U19:U58" si="4">IF(H19&gt;0,I19/H19,0)*100</f>
        <v>150.60970399879062</v>
      </c>
      <c r="V19" s="23"/>
    </row>
    <row r="20" spans="1:22" ht="24" outlineLevel="1" x14ac:dyDescent="0.25">
      <c r="A20" s="21" t="s">
        <v>34</v>
      </c>
      <c r="B20" s="22" t="s">
        <v>35</v>
      </c>
      <c r="C20" s="23" t="s">
        <v>31</v>
      </c>
      <c r="D20" s="17">
        <f>'10'!D20/1.2/7.01</f>
        <v>28.223340362482169</v>
      </c>
      <c r="E20" s="23">
        <f>E31</f>
        <v>102.66941429100001</v>
      </c>
      <c r="F20" s="17">
        <v>0</v>
      </c>
      <c r="G20" s="23">
        <f>'10'!F20/1.2</f>
        <v>95.176201649999996</v>
      </c>
      <c r="H20" s="24">
        <f>H31</f>
        <v>100.77607487166665</v>
      </c>
      <c r="I20" s="23">
        <f t="shared" ref="I20:Q20" si="5">I31</f>
        <v>95.176201649999996</v>
      </c>
      <c r="J20" s="24">
        <f t="shared" si="5"/>
        <v>0.8522487900000002</v>
      </c>
      <c r="K20" s="23">
        <f t="shared" si="5"/>
        <v>0.85224321000000014</v>
      </c>
      <c r="L20" s="24">
        <f t="shared" si="5"/>
        <v>36.340102350000009</v>
      </c>
      <c r="M20" s="23">
        <f t="shared" si="5"/>
        <v>35.555616379999996</v>
      </c>
      <c r="N20" s="24">
        <f t="shared" si="5"/>
        <v>63.583723731666666</v>
      </c>
      <c r="O20" s="23">
        <f t="shared" si="5"/>
        <v>58.768342059999995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0</v>
      </c>
      <c r="T20" s="23">
        <f t="shared" si="3"/>
        <v>-5.5998732216666554</v>
      </c>
      <c r="U20" s="23">
        <f t="shared" si="4"/>
        <v>94.443251308608893</v>
      </c>
      <c r="V20" s="23"/>
    </row>
    <row r="21" spans="1:22" ht="48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17">
        <v>0</v>
      </c>
      <c r="G21" s="23" t="s">
        <v>38</v>
      </c>
      <c r="H21" s="24" t="s">
        <v>38</v>
      </c>
      <c r="I21" s="23" t="s">
        <v>38</v>
      </c>
      <c r="J21" s="24" t="s">
        <v>38</v>
      </c>
      <c r="K21" s="23" t="s">
        <v>38</v>
      </c>
      <c r="L21" s="24" t="s">
        <v>38</v>
      </c>
      <c r="M21" s="23" t="s">
        <v>38</v>
      </c>
      <c r="N21" s="24" t="s">
        <v>38</v>
      </c>
      <c r="O21" s="23" t="s">
        <v>38</v>
      </c>
      <c r="P21" s="24" t="s">
        <v>38</v>
      </c>
      <c r="Q21" s="23" t="s">
        <v>38</v>
      </c>
      <c r="R21" s="23" t="s">
        <v>38</v>
      </c>
      <c r="S21" s="23" t="s">
        <v>38</v>
      </c>
      <c r="T21" s="23" t="s">
        <v>38</v>
      </c>
      <c r="U21" s="23" t="s">
        <v>38</v>
      </c>
      <c r="V21" s="23"/>
    </row>
    <row r="22" spans="1:22" ht="24" outlineLevel="1" x14ac:dyDescent="0.25">
      <c r="A22" s="26" t="s">
        <v>39</v>
      </c>
      <c r="B22" s="22" t="s">
        <v>40</v>
      </c>
      <c r="C22" s="23" t="s">
        <v>31</v>
      </c>
      <c r="D22" s="17">
        <f>'10'!D22/1.2/7.01</f>
        <v>88.774548513742275</v>
      </c>
      <c r="E22" s="23">
        <f>E46</f>
        <v>544.15925982133319</v>
      </c>
      <c r="F22" s="17">
        <v>0</v>
      </c>
      <c r="G22" s="23">
        <f>'10'!F22/1.2</f>
        <v>78.150325260000017</v>
      </c>
      <c r="H22" s="24">
        <f>H46</f>
        <v>71.559321967222203</v>
      </c>
      <c r="I22" s="23">
        <f t="shared" ref="I22:Q22" si="6">I46</f>
        <v>78.150325260000002</v>
      </c>
      <c r="J22" s="24">
        <f t="shared" si="6"/>
        <v>20.768410130000003</v>
      </c>
      <c r="K22" s="23">
        <f t="shared" si="6"/>
        <v>20.768412240000004</v>
      </c>
      <c r="L22" s="24">
        <f t="shared" si="6"/>
        <v>25.605635209999999</v>
      </c>
      <c r="M22" s="23">
        <f t="shared" si="6"/>
        <v>26.192597339999995</v>
      </c>
      <c r="N22" s="24">
        <f t="shared" si="6"/>
        <v>25.185276627222201</v>
      </c>
      <c r="O22" s="23">
        <f t="shared" si="6"/>
        <v>31.189315680000004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0</v>
      </c>
      <c r="T22" s="23">
        <f t="shared" si="3"/>
        <v>6.5910032927777991</v>
      </c>
      <c r="U22" s="23">
        <f t="shared" si="4"/>
        <v>109.21054463847047</v>
      </c>
      <c r="V22" s="23"/>
    </row>
    <row r="23" spans="1:22" ht="36" outlineLevel="1" x14ac:dyDescent="0.25">
      <c r="A23" s="26" t="s">
        <v>41</v>
      </c>
      <c r="B23" s="22" t="s">
        <v>42</v>
      </c>
      <c r="C23" s="23" t="s">
        <v>31</v>
      </c>
      <c r="D23" s="17">
        <f>'10'!D23/1.2/7.01</f>
        <v>5.1444745601521638E-2</v>
      </c>
      <c r="E23" s="23">
        <f>E54</f>
        <v>0.36062766666666668</v>
      </c>
      <c r="F23" s="17">
        <v>0</v>
      </c>
      <c r="G23" s="23">
        <f>'10'!F23/1.2</f>
        <v>0</v>
      </c>
      <c r="H23" s="24">
        <f>H54</f>
        <v>0</v>
      </c>
      <c r="I23" s="23">
        <f t="shared" ref="I23:Q24" si="7">I54</f>
        <v>0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0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</v>
      </c>
      <c r="T23" s="23">
        <f t="shared" si="3"/>
        <v>0</v>
      </c>
      <c r="U23" s="23">
        <f t="shared" si="4"/>
        <v>0</v>
      </c>
      <c r="V23" s="23"/>
    </row>
    <row r="24" spans="1:22" outlineLevel="1" x14ac:dyDescent="0.25">
      <c r="A24" s="27" t="s">
        <v>43</v>
      </c>
      <c r="B24" s="28" t="s">
        <v>44</v>
      </c>
      <c r="C24" s="99" t="s">
        <v>31</v>
      </c>
      <c r="D24" s="17">
        <f>'10'!D24/1.2/7.01</f>
        <v>29.477119814669521</v>
      </c>
      <c r="E24" s="99">
        <f>E55</f>
        <v>170.75732349083333</v>
      </c>
      <c r="F24" s="17">
        <v>0</v>
      </c>
      <c r="G24" s="99">
        <f>'10'!F24/1.2</f>
        <v>35.877286410000011</v>
      </c>
      <c r="H24" s="24">
        <f>H55</f>
        <v>36.148887010000003</v>
      </c>
      <c r="I24" s="23">
        <f t="shared" si="7"/>
        <v>35.877286410000004</v>
      </c>
      <c r="J24" s="24">
        <f t="shared" si="7"/>
        <v>25.104018079999999</v>
      </c>
      <c r="K24" s="23">
        <f t="shared" si="7"/>
        <v>25.104014299999999</v>
      </c>
      <c r="L24" s="24">
        <f t="shared" si="7"/>
        <v>2.9869666600000002</v>
      </c>
      <c r="M24" s="23">
        <f t="shared" si="7"/>
        <v>2.9869666599999998</v>
      </c>
      <c r="N24" s="24">
        <f t="shared" si="7"/>
        <v>8.0579022699999996</v>
      </c>
      <c r="O24" s="23">
        <f t="shared" si="7"/>
        <v>7.7863054499999995</v>
      </c>
      <c r="P24" s="24">
        <f t="shared" si="7"/>
        <v>0</v>
      </c>
      <c r="Q24" s="23">
        <f t="shared" si="7"/>
        <v>0</v>
      </c>
      <c r="R24" s="17">
        <v>0</v>
      </c>
      <c r="S24" s="99">
        <f t="shared" si="2"/>
        <v>0</v>
      </c>
      <c r="T24" s="99">
        <f t="shared" si="3"/>
        <v>-0.2716005999999993</v>
      </c>
      <c r="U24" s="99">
        <f t="shared" si="4"/>
        <v>99.248661238380961</v>
      </c>
      <c r="V24" s="99"/>
    </row>
    <row r="25" spans="1:22" collapsed="1" x14ac:dyDescent="0.25">
      <c r="A25" s="104">
        <v>1</v>
      </c>
      <c r="B25" s="22" t="s">
        <v>45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46</v>
      </c>
      <c r="B26" s="101" t="s">
        <v>47</v>
      </c>
      <c r="C26" s="102" t="s">
        <v>31</v>
      </c>
      <c r="D26" s="102">
        <f>'10'!D26/1.2/7.01</f>
        <v>74.331191084141707</v>
      </c>
      <c r="E26" s="102">
        <f>E27</f>
        <v>429.65316477983345</v>
      </c>
      <c r="F26" s="102">
        <f t="shared" ref="F26:F58" si="8">G26/7.01</f>
        <v>13.039726778887301</v>
      </c>
      <c r="G26" s="102">
        <f>'10'!F26/1.2</f>
        <v>91.408484719999976</v>
      </c>
      <c r="H26" s="103">
        <f>'10'!G26/1.2</f>
        <v>60.692294249999996</v>
      </c>
      <c r="I26" s="102">
        <f>'10'!H26/1.2</f>
        <v>91.408484720000004</v>
      </c>
      <c r="J26" s="103">
        <f>'10'!I26/1.2</f>
        <v>20.230764749999999</v>
      </c>
      <c r="K26" s="102">
        <f>'10'!J26/1.2</f>
        <v>34.530620710000001</v>
      </c>
      <c r="L26" s="103">
        <f>'10'!K26/1.2</f>
        <v>20.230764749999999</v>
      </c>
      <c r="M26" s="102">
        <f>'10'!L26/1.2</f>
        <v>22.68567676</v>
      </c>
      <c r="N26" s="103">
        <f>'10'!M26/1.2</f>
        <v>20.230764749999999</v>
      </c>
      <c r="O26" s="102">
        <f>'10'!N26/1.2</f>
        <v>34.192187249999996</v>
      </c>
      <c r="P26" s="103">
        <f>'10'!O26/1.2</f>
        <v>0</v>
      </c>
      <c r="Q26" s="102">
        <f>'10'!P26/1.2</f>
        <v>0</v>
      </c>
      <c r="R26" s="102">
        <v>0</v>
      </c>
      <c r="S26" s="102">
        <f t="shared" si="2"/>
        <v>0</v>
      </c>
      <c r="T26" s="102">
        <f t="shared" si="3"/>
        <v>30.716190470000008</v>
      </c>
      <c r="U26" s="102">
        <f t="shared" si="4"/>
        <v>150.60970399879062</v>
      </c>
      <c r="V26" s="102"/>
    </row>
    <row r="27" spans="1:22" ht="36" outlineLevel="1" x14ac:dyDescent="0.25">
      <c r="A27" s="37" t="s">
        <v>48</v>
      </c>
      <c r="B27" s="38" t="s">
        <v>49</v>
      </c>
      <c r="C27" s="23" t="s">
        <v>31</v>
      </c>
      <c r="D27" s="23">
        <f>'10'!D27/1.2/7.01</f>
        <v>74.331191084141707</v>
      </c>
      <c r="E27" s="23">
        <f>'10'!E27/1.2</f>
        <v>429.65316477983345</v>
      </c>
      <c r="F27" s="23">
        <f t="shared" si="8"/>
        <v>13.039726778887301</v>
      </c>
      <c r="G27" s="23">
        <f>'10'!F27/1.2</f>
        <v>91.408484719999976</v>
      </c>
      <c r="H27" s="91">
        <f>'10'!G27/1.2</f>
        <v>60.692294249999996</v>
      </c>
      <c r="I27" s="23">
        <f>'10'!H27/1.2</f>
        <v>91.408484720000004</v>
      </c>
      <c r="J27" s="91">
        <f>'10'!I27/1.2</f>
        <v>20.230764749999999</v>
      </c>
      <c r="K27" s="23">
        <f>'10'!J27/1.2</f>
        <v>34.530620710000001</v>
      </c>
      <c r="L27" s="91">
        <f>'10'!K27/1.2</f>
        <v>20.230764749999999</v>
      </c>
      <c r="M27" s="23">
        <f>'10'!L27/1.2</f>
        <v>22.68567676</v>
      </c>
      <c r="N27" s="91">
        <f>'10'!M27/1.2</f>
        <v>20.230764749999999</v>
      </c>
      <c r="O27" s="23">
        <f>'10'!N27/1.2</f>
        <v>34.192187249999996</v>
      </c>
      <c r="P27" s="91">
        <f>'10'!O27/1.2</f>
        <v>0</v>
      </c>
      <c r="Q27" s="23">
        <f>'10'!P27/1.2</f>
        <v>0</v>
      </c>
      <c r="R27" s="23">
        <v>0</v>
      </c>
      <c r="S27" s="23">
        <f t="shared" si="2"/>
        <v>0</v>
      </c>
      <c r="T27" s="23">
        <f t="shared" si="3"/>
        <v>30.716190470000008</v>
      </c>
      <c r="U27" s="23">
        <f t="shared" si="4"/>
        <v>150.60970399879062</v>
      </c>
      <c r="V27" s="23"/>
    </row>
    <row r="28" spans="1:22" ht="48" outlineLevel="2" x14ac:dyDescent="0.25">
      <c r="A28" s="39" t="s">
        <v>50</v>
      </c>
      <c r="B28" s="40" t="s">
        <v>51</v>
      </c>
      <c r="C28" s="41" t="s">
        <v>31</v>
      </c>
      <c r="D28" s="41">
        <f>'10'!D28/1.2/7.01</f>
        <v>11.576473668806468</v>
      </c>
      <c r="E28" s="41">
        <f>'10'!E28/1.2</f>
        <v>52.359230318333331</v>
      </c>
      <c r="F28" s="41">
        <f t="shared" si="8"/>
        <v>4.1072539372325254</v>
      </c>
      <c r="G28" s="41">
        <f>'10'!F28/1.2</f>
        <v>28.791850100000001</v>
      </c>
      <c r="H28" s="94">
        <f>'10'!G28/1.2</f>
        <v>49.418998500000001</v>
      </c>
      <c r="I28" s="41">
        <f>'10'!H28/1.2</f>
        <v>28.791850099999994</v>
      </c>
      <c r="J28" s="94">
        <f>'10'!I28/1.2</f>
        <v>16.4729995</v>
      </c>
      <c r="K28" s="41">
        <f>'10'!J28/1.2</f>
        <v>13.049965649999999</v>
      </c>
      <c r="L28" s="94">
        <f>'10'!K28/1.2</f>
        <v>16.4729995</v>
      </c>
      <c r="M28" s="41">
        <f>'10'!L28/1.2</f>
        <v>7.0617014899999999</v>
      </c>
      <c r="N28" s="94">
        <f>'10'!M28/1.2</f>
        <v>16.4729995</v>
      </c>
      <c r="O28" s="41">
        <f>'10'!N28/1.2</f>
        <v>8.680182959999998</v>
      </c>
      <c r="P28" s="94">
        <f>'10'!O28/1.2</f>
        <v>0</v>
      </c>
      <c r="Q28" s="41">
        <f>'10'!P28/1.2</f>
        <v>0</v>
      </c>
      <c r="R28" s="41">
        <v>0</v>
      </c>
      <c r="S28" s="41">
        <f t="shared" si="2"/>
        <v>0</v>
      </c>
      <c r="T28" s="41">
        <f t="shared" si="3"/>
        <v>-20.627148400000006</v>
      </c>
      <c r="U28" s="41">
        <f t="shared" si="4"/>
        <v>58.260691179324475</v>
      </c>
      <c r="V28" s="41"/>
    </row>
    <row r="29" spans="1:22" ht="48" outlineLevel="2" x14ac:dyDescent="0.25">
      <c r="A29" s="39" t="s">
        <v>52</v>
      </c>
      <c r="B29" s="40" t="s">
        <v>53</v>
      </c>
      <c r="C29" s="41" t="s">
        <v>31</v>
      </c>
      <c r="D29" s="41">
        <f>'10'!D29/1.2/7.01</f>
        <v>8.3524524095815522</v>
      </c>
      <c r="E29" s="41">
        <f>'10'!E29/1.2</f>
        <v>32.462428871166672</v>
      </c>
      <c r="F29" s="41">
        <f t="shared" si="8"/>
        <v>3.721578105563482</v>
      </c>
      <c r="G29" s="41">
        <f>'10'!F29/1.2</f>
        <v>26.088262520000008</v>
      </c>
      <c r="H29" s="94">
        <f>'10'!G29/1.2</f>
        <v>11.273295750000001</v>
      </c>
      <c r="I29" s="41">
        <f>'10'!H29/1.2</f>
        <v>26.088262520000001</v>
      </c>
      <c r="J29" s="94">
        <f>'10'!I29/1.2</f>
        <v>3.7577652500000003</v>
      </c>
      <c r="K29" s="41">
        <f>'10'!J29/1.2</f>
        <v>7.9663319799999988</v>
      </c>
      <c r="L29" s="94">
        <f>'10'!K29/1.2</f>
        <v>3.7577652500000003</v>
      </c>
      <c r="M29" s="41">
        <f>'10'!L29/1.2</f>
        <v>7.036363950000001</v>
      </c>
      <c r="N29" s="94">
        <f>'10'!M29/1.2</f>
        <v>3.7577652500000003</v>
      </c>
      <c r="O29" s="41">
        <f>'10'!N29/1.2</f>
        <v>11.085566590000001</v>
      </c>
      <c r="P29" s="94">
        <f>'10'!O29/1.2</f>
        <v>0</v>
      </c>
      <c r="Q29" s="41">
        <f>'10'!P29/1.2</f>
        <v>0</v>
      </c>
      <c r="R29" s="41">
        <v>0</v>
      </c>
      <c r="S29" s="41">
        <f t="shared" si="2"/>
        <v>0</v>
      </c>
      <c r="T29" s="41">
        <f t="shared" si="3"/>
        <v>14.81496677</v>
      </c>
      <c r="U29" s="41">
        <f t="shared" si="4"/>
        <v>231.41646505637004</v>
      </c>
      <c r="V29" s="41"/>
    </row>
    <row r="30" spans="1:22" ht="36" outlineLevel="2" x14ac:dyDescent="0.25">
      <c r="A30" s="39" t="s">
        <v>54</v>
      </c>
      <c r="B30" s="40" t="s">
        <v>55</v>
      </c>
      <c r="C30" s="41" t="s">
        <v>31</v>
      </c>
      <c r="D30" s="41">
        <f>'10'!D30/1.2/7.01</f>
        <v>7.1293215915834534</v>
      </c>
      <c r="E30" s="41">
        <f>'10'!E30/1.2</f>
        <v>13.448172257000003</v>
      </c>
      <c r="F30" s="41">
        <f t="shared" si="8"/>
        <v>5.2108947360912987</v>
      </c>
      <c r="G30" s="41">
        <f>'10'!F30/1.2</f>
        <v>36.528372100000006</v>
      </c>
      <c r="H30" s="94">
        <f>'10'!G30/1.2</f>
        <v>0</v>
      </c>
      <c r="I30" s="41">
        <f>'10'!H30/1.2</f>
        <v>36.528372100000006</v>
      </c>
      <c r="J30" s="94">
        <f>'10'!I30/1.2</f>
        <v>0</v>
      </c>
      <c r="K30" s="41">
        <f>'10'!J30/1.2</f>
        <v>13.51432308</v>
      </c>
      <c r="L30" s="94">
        <f>'10'!K30/1.2</f>
        <v>0</v>
      </c>
      <c r="M30" s="41">
        <f>'10'!L30/1.2</f>
        <v>8.5876113200000006</v>
      </c>
      <c r="N30" s="94">
        <f>'10'!M30/1.2</f>
        <v>0</v>
      </c>
      <c r="O30" s="41">
        <f>'10'!N30/1.2</f>
        <v>14.426437699999999</v>
      </c>
      <c r="P30" s="94">
        <f>'10'!O30/1.2</f>
        <v>0</v>
      </c>
      <c r="Q30" s="41">
        <f>'10'!P30/1.2</f>
        <v>0</v>
      </c>
      <c r="R30" s="41">
        <v>0</v>
      </c>
      <c r="S30" s="41">
        <f t="shared" si="2"/>
        <v>0</v>
      </c>
      <c r="T30" s="41">
        <f t="shared" si="3"/>
        <v>36.528372100000006</v>
      </c>
      <c r="U30" s="41">
        <f t="shared" si="4"/>
        <v>0</v>
      </c>
      <c r="V30" s="41"/>
    </row>
    <row r="31" spans="1:22" ht="36" x14ac:dyDescent="0.25">
      <c r="A31" s="32" t="s">
        <v>56</v>
      </c>
      <c r="B31" s="33" t="s">
        <v>57</v>
      </c>
      <c r="C31" s="34" t="s">
        <v>31</v>
      </c>
      <c r="D31" s="34">
        <f>'10'!D31/1.2/7.01</f>
        <v>28.223340362482169</v>
      </c>
      <c r="E31" s="34">
        <f>E32+E34+E40</f>
        <v>102.66941429100001</v>
      </c>
      <c r="F31" s="34">
        <f t="shared" si="8"/>
        <v>13.577204229671898</v>
      </c>
      <c r="G31" s="34">
        <f>'10'!F31/1.2</f>
        <v>95.176201649999996</v>
      </c>
      <c r="H31" s="93">
        <f>'10'!G31/1.2</f>
        <v>100.77607487166665</v>
      </c>
      <c r="I31" s="34">
        <f>'10'!H31/1.2</f>
        <v>95.176201649999996</v>
      </c>
      <c r="J31" s="93">
        <f>'10'!I31/1.2</f>
        <v>0.8522487900000002</v>
      </c>
      <c r="K31" s="34">
        <f>'10'!J31/1.2</f>
        <v>0.85224321000000014</v>
      </c>
      <c r="L31" s="93">
        <f>'10'!K31/1.2</f>
        <v>36.340102350000009</v>
      </c>
      <c r="M31" s="34">
        <f>'10'!L31/1.2</f>
        <v>35.555616379999996</v>
      </c>
      <c r="N31" s="93">
        <f>'10'!M31/1.2</f>
        <v>63.583723731666666</v>
      </c>
      <c r="O31" s="34">
        <f>'10'!N31/1.2</f>
        <v>58.768342059999995</v>
      </c>
      <c r="P31" s="93">
        <f>'10'!O31/1.2</f>
        <v>0</v>
      </c>
      <c r="Q31" s="34">
        <f>'10'!P31/1.2</f>
        <v>0</v>
      </c>
      <c r="R31" s="34">
        <v>0</v>
      </c>
      <c r="S31" s="34">
        <f t="shared" si="2"/>
        <v>0</v>
      </c>
      <c r="T31" s="34">
        <f t="shared" si="3"/>
        <v>-5.5998732216666554</v>
      </c>
      <c r="U31" s="34">
        <f t="shared" si="4"/>
        <v>94.443251308608893</v>
      </c>
      <c r="V31" s="34"/>
    </row>
    <row r="32" spans="1:22" ht="60" outlineLevel="1" x14ac:dyDescent="0.25">
      <c r="A32" s="26" t="s">
        <v>58</v>
      </c>
      <c r="B32" s="22" t="s">
        <v>59</v>
      </c>
      <c r="C32" s="23" t="s">
        <v>31</v>
      </c>
      <c r="D32" s="23">
        <f>'10'!D32/1.2/7.01</f>
        <v>9.6984458882310989</v>
      </c>
      <c r="E32" s="23">
        <f>E33</f>
        <v>7.3582287465000009</v>
      </c>
      <c r="F32" s="23">
        <f t="shared" si="8"/>
        <v>8.6487698901569185</v>
      </c>
      <c r="G32" s="23">
        <f>'10'!F32/1.2</f>
        <v>60.627876929999999</v>
      </c>
      <c r="H32" s="91">
        <f>'10'!G32/1.2</f>
        <v>62.059727968333327</v>
      </c>
      <c r="I32" s="23">
        <f>'10'!H32/1.2</f>
        <v>60.627876929999999</v>
      </c>
      <c r="J32" s="91">
        <f>'10'!I32/1.2</f>
        <v>0</v>
      </c>
      <c r="K32" s="23">
        <f>'10'!J32/1.2</f>
        <v>0</v>
      </c>
      <c r="L32" s="91">
        <f>'10'!K32/1.2</f>
        <v>20.243437759999999</v>
      </c>
      <c r="M32" s="23">
        <f>'10'!L32/1.2</f>
        <v>20.243435749999996</v>
      </c>
      <c r="N32" s="91">
        <f>'10'!M32/1.2</f>
        <v>41.816290208333335</v>
      </c>
      <c r="O32" s="23">
        <f>'10'!N32/1.2</f>
        <v>40.384441179999996</v>
      </c>
      <c r="P32" s="91">
        <f>'10'!O32/1.2</f>
        <v>0</v>
      </c>
      <c r="Q32" s="23">
        <f>'10'!P32/1.2</f>
        <v>0</v>
      </c>
      <c r="R32" s="23">
        <v>0</v>
      </c>
      <c r="S32" s="23">
        <f t="shared" si="2"/>
        <v>0</v>
      </c>
      <c r="T32" s="23">
        <f t="shared" si="3"/>
        <v>-1.4318510383333276</v>
      </c>
      <c r="U32" s="23">
        <f t="shared" si="4"/>
        <v>97.692785506465725</v>
      </c>
      <c r="V32" s="23"/>
    </row>
    <row r="33" spans="1:22" outlineLevel="2" x14ac:dyDescent="0.25">
      <c r="A33" s="39" t="s">
        <v>60</v>
      </c>
      <c r="B33" s="40" t="s">
        <v>61</v>
      </c>
      <c r="C33" s="41" t="s">
        <v>62</v>
      </c>
      <c r="D33" s="41">
        <f>'10'!D33/1.2/7.01</f>
        <v>9.6984458882310989</v>
      </c>
      <c r="E33" s="41">
        <f>'10'!E33/1.2</f>
        <v>7.3582287465000009</v>
      </c>
      <c r="F33" s="41">
        <f t="shared" si="8"/>
        <v>8.6487698901569185</v>
      </c>
      <c r="G33" s="41">
        <f>'10'!F33/1.2</f>
        <v>60.627876929999999</v>
      </c>
      <c r="H33" s="94">
        <f>'10'!G33/1.2</f>
        <v>62.059727968333327</v>
      </c>
      <c r="I33" s="41">
        <f>'10'!H33/1.2</f>
        <v>60.627876929999999</v>
      </c>
      <c r="J33" s="94">
        <f>'10'!I33/1.2</f>
        <v>0</v>
      </c>
      <c r="K33" s="41">
        <f>'10'!J33/1.2</f>
        <v>0</v>
      </c>
      <c r="L33" s="94">
        <f>'10'!K33/1.2</f>
        <v>20.243437759999999</v>
      </c>
      <c r="M33" s="41">
        <f>'10'!L33/1.2</f>
        <v>20.243435749999996</v>
      </c>
      <c r="N33" s="94">
        <f>'10'!M33/1.2</f>
        <v>41.816290208333335</v>
      </c>
      <c r="O33" s="41">
        <f>'10'!N33/1.2</f>
        <v>40.384441179999996</v>
      </c>
      <c r="P33" s="94">
        <f>'10'!O33/1.2</f>
        <v>0</v>
      </c>
      <c r="Q33" s="41">
        <f>'10'!P33/1.2</f>
        <v>0</v>
      </c>
      <c r="R33" s="41">
        <v>0</v>
      </c>
      <c r="S33" s="41">
        <f t="shared" si="2"/>
        <v>0</v>
      </c>
      <c r="T33" s="41">
        <f t="shared" si="3"/>
        <v>-1.4318510383333276</v>
      </c>
      <c r="U33" s="41">
        <f t="shared" si="4"/>
        <v>97.692785506465725</v>
      </c>
      <c r="V33" s="41"/>
    </row>
    <row r="34" spans="1:22" ht="36" outlineLevel="1" x14ac:dyDescent="0.25">
      <c r="A34" s="26" t="s">
        <v>63</v>
      </c>
      <c r="B34" s="22" t="s">
        <v>64</v>
      </c>
      <c r="C34" s="23" t="s">
        <v>31</v>
      </c>
      <c r="D34" s="23">
        <f>'10'!D34/1.2/7.01</f>
        <v>9.7353036492154068</v>
      </c>
      <c r="E34" s="23">
        <f>SUM(E35:E38)</f>
        <v>59.050789141000003</v>
      </c>
      <c r="F34" s="23">
        <f t="shared" si="8"/>
        <v>1.311510619115549</v>
      </c>
      <c r="G34" s="23">
        <f>'10'!F34/1.2</f>
        <v>9.1936894399999982</v>
      </c>
      <c r="H34" s="91">
        <f>'10'!G34/1.2</f>
        <v>12.679912263333334</v>
      </c>
      <c r="I34" s="23">
        <f>'10'!H34/1.2</f>
        <v>9.1936894400000018</v>
      </c>
      <c r="J34" s="91">
        <f>'10'!I34/1.2</f>
        <v>0.8522487900000002</v>
      </c>
      <c r="K34" s="23">
        <f>'10'!J34/1.2</f>
        <v>0.85224321000000014</v>
      </c>
      <c r="L34" s="91">
        <f>'10'!K34/1.2</f>
        <v>2.5644392100000002</v>
      </c>
      <c r="M34" s="23">
        <f>'10'!L34/1.2</f>
        <v>1.9774969200000001</v>
      </c>
      <c r="N34" s="91">
        <f>'10'!M34/1.2</f>
        <v>9.263224263333333</v>
      </c>
      <c r="O34" s="23">
        <f>'10'!N34/1.2</f>
        <v>6.3639493099999997</v>
      </c>
      <c r="P34" s="91">
        <f>'10'!O34/1.2</f>
        <v>0</v>
      </c>
      <c r="Q34" s="23">
        <f>'10'!P34/1.2</f>
        <v>0</v>
      </c>
      <c r="R34" s="23">
        <v>0</v>
      </c>
      <c r="S34" s="23">
        <f t="shared" si="2"/>
        <v>0</v>
      </c>
      <c r="T34" s="23">
        <f t="shared" si="3"/>
        <v>-3.4862228233333319</v>
      </c>
      <c r="U34" s="23">
        <f t="shared" si="4"/>
        <v>72.505938913990065</v>
      </c>
      <c r="V34" s="23"/>
    </row>
    <row r="35" spans="1:22" ht="24" outlineLevel="2" x14ac:dyDescent="0.25">
      <c r="A35" s="39" t="s">
        <v>65</v>
      </c>
      <c r="B35" s="40" t="s">
        <v>66</v>
      </c>
      <c r="C35" s="41" t="s">
        <v>67</v>
      </c>
      <c r="D35" s="41">
        <f>'10'!D35/1.2/7.01</f>
        <v>0.34372880741797435</v>
      </c>
      <c r="E35" s="41">
        <f>'10'!E35/1.2</f>
        <v>2.3570530000000001</v>
      </c>
      <c r="F35" s="41">
        <f t="shared" si="8"/>
        <v>7.4872952924393658E-3</v>
      </c>
      <c r="G35" s="41">
        <f>'10'!F35/1.2</f>
        <v>5.2485939999999953E-2</v>
      </c>
      <c r="H35" s="94">
        <f>'10'!G35/1.2</f>
        <v>5.2490000000000002E-2</v>
      </c>
      <c r="I35" s="41">
        <f>'10'!H35/1.2</f>
        <v>5.2485940000000002E-2</v>
      </c>
      <c r="J35" s="94">
        <f>'10'!I35/1.2</f>
        <v>0</v>
      </c>
      <c r="K35" s="41">
        <f>'10'!J35/1.2</f>
        <v>0</v>
      </c>
      <c r="L35" s="94">
        <f>'10'!K35/1.2</f>
        <v>0</v>
      </c>
      <c r="M35" s="41">
        <f>'10'!L35/1.2</f>
        <v>0</v>
      </c>
      <c r="N35" s="94">
        <f>'10'!M35/1.2</f>
        <v>5.2490000000000002E-2</v>
      </c>
      <c r="O35" s="41">
        <f>'10'!N35/1.2</f>
        <v>5.2485940000000002E-2</v>
      </c>
      <c r="P35" s="94">
        <f>'10'!O35/1.2</f>
        <v>0</v>
      </c>
      <c r="Q35" s="41">
        <f>'10'!P35/1.2</f>
        <v>0</v>
      </c>
      <c r="R35" s="41">
        <v>0</v>
      </c>
      <c r="S35" s="41">
        <f t="shared" si="2"/>
        <v>0</v>
      </c>
      <c r="T35" s="41">
        <f t="shared" si="3"/>
        <v>-4.0600000000001746E-6</v>
      </c>
      <c r="U35" s="41">
        <f t="shared" si="4"/>
        <v>99.992265193370173</v>
      </c>
      <c r="V35" s="41"/>
    </row>
    <row r="36" spans="1:22" ht="24" outlineLevel="2" x14ac:dyDescent="0.25">
      <c r="A36" s="39" t="s">
        <v>68</v>
      </c>
      <c r="B36" s="40" t="s">
        <v>69</v>
      </c>
      <c r="C36" s="41" t="s">
        <v>70</v>
      </c>
      <c r="D36" s="41">
        <f>'10'!D36/1.2/7.01</f>
        <v>2.3960910684973844</v>
      </c>
      <c r="E36" s="41">
        <f>'10'!E36/1.2</f>
        <v>15.900007910166666</v>
      </c>
      <c r="F36" s="41">
        <f t="shared" si="8"/>
        <v>0.12790163766048501</v>
      </c>
      <c r="G36" s="41">
        <f>'10'!F36/1.2</f>
        <v>0.89659047999999986</v>
      </c>
      <c r="H36" s="94">
        <f>'10'!G36/1.2</f>
        <v>1.245842263333333</v>
      </c>
      <c r="I36" s="41">
        <f>'10'!H36/1.2</f>
        <v>0.89659048000000008</v>
      </c>
      <c r="J36" s="94">
        <f>'10'!I36/1.2</f>
        <v>0</v>
      </c>
      <c r="K36" s="41">
        <f>'10'!J36/1.2</f>
        <v>0</v>
      </c>
      <c r="L36" s="94">
        <f>'10'!K36/1.2</f>
        <v>0</v>
      </c>
      <c r="M36" s="41">
        <f>'10'!L36/1.2</f>
        <v>0</v>
      </c>
      <c r="N36" s="94">
        <f>'10'!M36/1.2</f>
        <v>1.245842263333333</v>
      </c>
      <c r="O36" s="41">
        <f>'10'!N36/1.2</f>
        <v>0.89659048000000008</v>
      </c>
      <c r="P36" s="94">
        <f>'10'!O36/1.2</f>
        <v>0</v>
      </c>
      <c r="Q36" s="41">
        <f>'10'!P36/1.2</f>
        <v>0</v>
      </c>
      <c r="R36" s="41">
        <v>0</v>
      </c>
      <c r="S36" s="41">
        <f t="shared" si="2"/>
        <v>0</v>
      </c>
      <c r="T36" s="41">
        <f t="shared" si="3"/>
        <v>-0.34925178333333295</v>
      </c>
      <c r="U36" s="41">
        <f t="shared" si="4"/>
        <v>71.966612980451728</v>
      </c>
      <c r="V36" s="41"/>
    </row>
    <row r="37" spans="1:22" ht="24" outlineLevel="2" x14ac:dyDescent="0.25">
      <c r="A37" s="39" t="s">
        <v>71</v>
      </c>
      <c r="B37" s="40" t="s">
        <v>72</v>
      </c>
      <c r="C37" s="41" t="s">
        <v>73</v>
      </c>
      <c r="D37" s="41">
        <f>'10'!D37/1.2/7.01</f>
        <v>2.0897707985972422</v>
      </c>
      <c r="E37" s="41">
        <f>'10'!E37/1.2</f>
        <v>14.415959968166668</v>
      </c>
      <c r="F37" s="41">
        <f t="shared" si="8"/>
        <v>3.3285781740370994E-2</v>
      </c>
      <c r="G37" s="41">
        <f>'10'!F37/1.2</f>
        <v>0.23333333000000067</v>
      </c>
      <c r="H37" s="94">
        <f>'10'!G37/1.2</f>
        <v>1.7212400000000003</v>
      </c>
      <c r="I37" s="41">
        <f>'10'!H37/1.2</f>
        <v>0.23333332999999998</v>
      </c>
      <c r="J37" s="94">
        <f>'10'!I37/1.2</f>
        <v>0</v>
      </c>
      <c r="K37" s="41">
        <f>'10'!J37/1.2</f>
        <v>0</v>
      </c>
      <c r="L37" s="94">
        <f>'10'!K37/1.2</f>
        <v>0.82028000000000012</v>
      </c>
      <c r="M37" s="41">
        <f>'10'!L37/1.2</f>
        <v>0.23333332999999998</v>
      </c>
      <c r="N37" s="94">
        <f>'10'!M37/1.2</f>
        <v>0.90095999999999998</v>
      </c>
      <c r="O37" s="41">
        <f>'10'!N37/1.2</f>
        <v>0</v>
      </c>
      <c r="P37" s="94">
        <f>'10'!O37/1.2</f>
        <v>0</v>
      </c>
      <c r="Q37" s="41">
        <f>'10'!P37/1.2</f>
        <v>0</v>
      </c>
      <c r="R37" s="41">
        <v>0</v>
      </c>
      <c r="S37" s="41">
        <f t="shared" si="2"/>
        <v>6.9388939039072284E-16</v>
      </c>
      <c r="T37" s="41">
        <f t="shared" si="3"/>
        <v>-1.4879066700000003</v>
      </c>
      <c r="U37" s="41">
        <f t="shared" si="4"/>
        <v>13.556118263577416</v>
      </c>
      <c r="V37" s="41"/>
    </row>
    <row r="38" spans="1:22" ht="24" outlineLevel="2" x14ac:dyDescent="0.25">
      <c r="A38" s="39" t="s">
        <v>74</v>
      </c>
      <c r="B38" s="40" t="s">
        <v>75</v>
      </c>
      <c r="C38" s="41" t="s">
        <v>76</v>
      </c>
      <c r="D38" s="41">
        <f>'10'!D38/1.2/7.01</f>
        <v>4.9057129747028068</v>
      </c>
      <c r="E38" s="41">
        <f>'10'!E38/1.2</f>
        <v>26.37776826266667</v>
      </c>
      <c r="F38" s="41">
        <f t="shared" si="8"/>
        <v>1.1428359044222542</v>
      </c>
      <c r="G38" s="41">
        <f>'10'!F38/1.2</f>
        <v>8.0112796900000021</v>
      </c>
      <c r="H38" s="94">
        <f>'10'!G38/1.2</f>
        <v>9.6603399999999997</v>
      </c>
      <c r="I38" s="41">
        <f>'10'!H38/1.2</f>
        <v>8.0112796900000021</v>
      </c>
      <c r="J38" s="94">
        <f>'10'!I38/1.2</f>
        <v>0.8522487900000002</v>
      </c>
      <c r="K38" s="41">
        <f>'10'!J38/1.2</f>
        <v>0.85224321000000014</v>
      </c>
      <c r="L38" s="94">
        <f>'10'!K38/1.2</f>
        <v>1.7441592100000001</v>
      </c>
      <c r="M38" s="41">
        <f>'10'!L38/1.2</f>
        <v>1.7441635900000001</v>
      </c>
      <c r="N38" s="94">
        <f>'10'!M38/1.2</f>
        <v>7.0639319999999994</v>
      </c>
      <c r="O38" s="41">
        <f>'10'!N38/1.2</f>
        <v>5.4148728899999998</v>
      </c>
      <c r="P38" s="94">
        <f>'10'!O38/1.2</f>
        <v>0</v>
      </c>
      <c r="Q38" s="41">
        <f>'10'!P38/1.2</f>
        <v>0</v>
      </c>
      <c r="R38" s="41">
        <v>0</v>
      </c>
      <c r="S38" s="41">
        <f t="shared" si="2"/>
        <v>0</v>
      </c>
      <c r="T38" s="41">
        <f t="shared" si="3"/>
        <v>-1.6490603099999976</v>
      </c>
      <c r="U38" s="41">
        <f t="shared" si="4"/>
        <v>82.929583120262876</v>
      </c>
      <c r="V38" s="41"/>
    </row>
    <row r="39" spans="1:22" ht="36" outlineLevel="1" x14ac:dyDescent="0.25">
      <c r="A39" s="26" t="s">
        <v>77</v>
      </c>
      <c r="B39" s="22" t="s">
        <v>78</v>
      </c>
      <c r="C39" s="23" t="s">
        <v>31</v>
      </c>
      <c r="D39" s="23" t="s">
        <v>38</v>
      </c>
      <c r="E39" s="23" t="s">
        <v>38</v>
      </c>
      <c r="F39" s="23" t="s">
        <v>38</v>
      </c>
      <c r="G39" s="23" t="s">
        <v>38</v>
      </c>
      <c r="H39" s="23" t="s">
        <v>38</v>
      </c>
      <c r="I39" s="23" t="s">
        <v>38</v>
      </c>
      <c r="J39" s="23" t="s">
        <v>38</v>
      </c>
      <c r="K39" s="23" t="s">
        <v>38</v>
      </c>
      <c r="L39" s="23" t="s">
        <v>38</v>
      </c>
      <c r="M39" s="23" t="s">
        <v>38</v>
      </c>
      <c r="N39" s="23" t="s">
        <v>38</v>
      </c>
      <c r="O39" s="23" t="s">
        <v>38</v>
      </c>
      <c r="P39" s="23" t="s">
        <v>38</v>
      </c>
      <c r="Q39" s="23" t="s">
        <v>38</v>
      </c>
      <c r="R39" s="23" t="s">
        <v>38</v>
      </c>
      <c r="S39" s="23" t="s">
        <v>38</v>
      </c>
      <c r="T39" s="23" t="s">
        <v>38</v>
      </c>
      <c r="U39" s="23" t="s">
        <v>38</v>
      </c>
      <c r="V39" s="23"/>
    </row>
    <row r="40" spans="1:22" ht="48" outlineLevel="1" x14ac:dyDescent="0.25">
      <c r="A40" s="26" t="s">
        <v>79</v>
      </c>
      <c r="B40" s="22" t="s">
        <v>80</v>
      </c>
      <c r="C40" s="23" t="s">
        <v>31</v>
      </c>
      <c r="D40" s="23">
        <f>'10'!D40/1.2/7.01</f>
        <v>8.7895908250356634</v>
      </c>
      <c r="E40" s="23">
        <f>SUM(E41:E44)</f>
        <v>36.260396403500003</v>
      </c>
      <c r="F40" s="23">
        <f t="shared" si="8"/>
        <v>3.6169237203994293</v>
      </c>
      <c r="G40" s="23">
        <f>'10'!F40/1.2</f>
        <v>25.35463528</v>
      </c>
      <c r="H40" s="91">
        <f>'10'!G40/1.2</f>
        <v>26.036434640000003</v>
      </c>
      <c r="I40" s="23">
        <f>'10'!H40/1.2</f>
        <v>25.354635279999997</v>
      </c>
      <c r="J40" s="91">
        <f>'10'!I40/1.2</f>
        <v>0</v>
      </c>
      <c r="K40" s="23">
        <f>'10'!J40/1.2</f>
        <v>0</v>
      </c>
      <c r="L40" s="91">
        <f>'10'!K40/1.2</f>
        <v>13.532225380000002</v>
      </c>
      <c r="M40" s="23">
        <f>'10'!L40/1.2</f>
        <v>13.334683709999998</v>
      </c>
      <c r="N40" s="91">
        <f>'10'!M40/1.2</f>
        <v>12.504209260000001</v>
      </c>
      <c r="O40" s="23">
        <f>'10'!N40/1.2</f>
        <v>12.019951569999998</v>
      </c>
      <c r="P40" s="91">
        <f>'10'!O40/1.2</f>
        <v>0</v>
      </c>
      <c r="Q40" s="23">
        <f>'10'!P40/1.2</f>
        <v>0</v>
      </c>
      <c r="R40" s="23">
        <v>0</v>
      </c>
      <c r="S40" s="23">
        <f t="shared" si="2"/>
        <v>0</v>
      </c>
      <c r="T40" s="23">
        <f t="shared" si="3"/>
        <v>-0.68179936000000652</v>
      </c>
      <c r="U40" s="23">
        <f t="shared" si="4"/>
        <v>97.38136434797201</v>
      </c>
      <c r="V40" s="23"/>
    </row>
    <row r="41" spans="1:22" ht="24" outlineLevel="2" x14ac:dyDescent="0.25">
      <c r="A41" s="39" t="s">
        <v>81</v>
      </c>
      <c r="B41" s="40" t="s">
        <v>82</v>
      </c>
      <c r="C41" s="41" t="s">
        <v>83</v>
      </c>
      <c r="D41" s="41">
        <f>'10'!D41/1.2/7.01</f>
        <v>1.515316665786971</v>
      </c>
      <c r="E41" s="41">
        <f>'10'!E41/1.2</f>
        <v>8.089992127166667</v>
      </c>
      <c r="F41" s="41">
        <f t="shared" si="8"/>
        <v>0.3612521683309558</v>
      </c>
      <c r="G41" s="41">
        <f>'10'!F41/1.2</f>
        <v>2.5323777000000001</v>
      </c>
      <c r="H41" s="94">
        <f>'10'!G41/1.2</f>
        <v>3.2215937300000004</v>
      </c>
      <c r="I41" s="41">
        <f>'10'!H41/1.2</f>
        <v>2.5323777000000001</v>
      </c>
      <c r="J41" s="94">
        <f>'10'!I41/1.2</f>
        <v>0</v>
      </c>
      <c r="K41" s="41">
        <f>'10'!J41/1.2</f>
        <v>0</v>
      </c>
      <c r="L41" s="94">
        <f>'10'!K41/1.2</f>
        <v>1.9469437300000001</v>
      </c>
      <c r="M41" s="41">
        <f>'10'!L41/1.2</f>
        <v>1.7494020600000002</v>
      </c>
      <c r="N41" s="94">
        <f>'10'!M41/1.2</f>
        <v>1.2746500000000001</v>
      </c>
      <c r="O41" s="41">
        <f>'10'!N41/1.2</f>
        <v>0.78297563999999997</v>
      </c>
      <c r="P41" s="94">
        <f>'10'!O41/1.2</f>
        <v>0</v>
      </c>
      <c r="Q41" s="41">
        <f>'10'!P41/1.2</f>
        <v>0</v>
      </c>
      <c r="R41" s="41">
        <v>0</v>
      </c>
      <c r="S41" s="41">
        <f t="shared" si="2"/>
        <v>0</v>
      </c>
      <c r="T41" s="41">
        <f t="shared" si="3"/>
        <v>-0.68921603000000031</v>
      </c>
      <c r="U41" s="41">
        <f t="shared" si="4"/>
        <v>78.606364186088712</v>
      </c>
      <c r="V41" s="41"/>
    </row>
    <row r="42" spans="1:22" ht="48" outlineLevel="2" x14ac:dyDescent="0.25">
      <c r="A42" s="39" t="s">
        <v>84</v>
      </c>
      <c r="B42" s="40" t="s">
        <v>85</v>
      </c>
      <c r="C42" s="41" t="s">
        <v>86</v>
      </c>
      <c r="D42" s="41">
        <f>'10'!D42/1.2/7.01</f>
        <v>6.228366989491203</v>
      </c>
      <c r="E42" s="41">
        <f>'10'!E42/1.2</f>
        <v>23.145404276333338</v>
      </c>
      <c r="F42" s="41">
        <f>G42/7.01</f>
        <v>2.9265974778887305</v>
      </c>
      <c r="G42" s="41">
        <f>'10'!F42/1.2</f>
        <v>20.515448320000001</v>
      </c>
      <c r="H42" s="94">
        <f>'10'!G42/1.2</f>
        <v>20.508031650000003</v>
      </c>
      <c r="I42" s="41">
        <f>'10'!H42/1.2</f>
        <v>20.515448319999997</v>
      </c>
      <c r="J42" s="94">
        <f>'10'!I42/1.2</f>
        <v>0</v>
      </c>
      <c r="K42" s="41">
        <f>'10'!J42/1.2</f>
        <v>0</v>
      </c>
      <c r="L42" s="94">
        <f>'10'!K42/1.2</f>
        <v>11.585281650000001</v>
      </c>
      <c r="M42" s="41">
        <f>'10'!L42/1.2</f>
        <v>11.585281649999997</v>
      </c>
      <c r="N42" s="94">
        <f>'10'!M42/1.2</f>
        <v>8.9227500000000006</v>
      </c>
      <c r="O42" s="41">
        <f>'10'!N42/1.2</f>
        <v>8.9301666700000002</v>
      </c>
      <c r="P42" s="94">
        <f>'10'!O42/1.2</f>
        <v>0</v>
      </c>
      <c r="Q42" s="41">
        <f>'10'!P42/1.2</f>
        <v>0</v>
      </c>
      <c r="R42" s="41">
        <v>0</v>
      </c>
      <c r="S42" s="41">
        <f t="shared" si="2"/>
        <v>0</v>
      </c>
      <c r="T42" s="41">
        <f t="shared" si="3"/>
        <v>7.4166699999942409E-3</v>
      </c>
      <c r="U42" s="41">
        <f t="shared" si="4"/>
        <v>100.03616470915672</v>
      </c>
      <c r="V42" s="41"/>
    </row>
    <row r="43" spans="1:22" outlineLevel="2" x14ac:dyDescent="0.25">
      <c r="A43" s="39" t="s">
        <v>87</v>
      </c>
      <c r="B43" s="40" t="s">
        <v>953</v>
      </c>
      <c r="C43" s="41" t="s">
        <v>89</v>
      </c>
      <c r="D43" s="41">
        <f>'10'!D43/1.2/7.01</f>
        <v>0</v>
      </c>
      <c r="E43" s="41">
        <f>'10'!E43/1.2</f>
        <v>0</v>
      </c>
      <c r="F43" s="41">
        <f>G43/7.01</f>
        <v>0</v>
      </c>
      <c r="G43" s="41">
        <f>'10'!F43/1.2</f>
        <v>0</v>
      </c>
      <c r="H43" s="94">
        <f>'10'!G43/1.2</f>
        <v>0</v>
      </c>
      <c r="I43" s="41">
        <f>'10'!H43/1.2</f>
        <v>0</v>
      </c>
      <c r="J43" s="94">
        <f>'10'!I43/1.2</f>
        <v>0</v>
      </c>
      <c r="K43" s="41">
        <f>'10'!J43/1.2</f>
        <v>0</v>
      </c>
      <c r="L43" s="94">
        <f>'10'!K43/1.2</f>
        <v>0</v>
      </c>
      <c r="M43" s="41">
        <f>'10'!L43/1.2</f>
        <v>0</v>
      </c>
      <c r="N43" s="94">
        <f>'10'!M43/1.2</f>
        <v>0</v>
      </c>
      <c r="O43" s="41">
        <f>'10'!N43/1.2</f>
        <v>0</v>
      </c>
      <c r="P43" s="94">
        <f>'10'!O43/1.2</f>
        <v>0</v>
      </c>
      <c r="Q43" s="41">
        <f>'10'!P43/1.2</f>
        <v>0</v>
      </c>
      <c r="R43" s="41">
        <v>0</v>
      </c>
      <c r="S43" s="41">
        <f t="shared" ref="S43" si="9">G43-I43</f>
        <v>0</v>
      </c>
      <c r="T43" s="415">
        <f t="shared" ref="T43" si="10">I43-H43</f>
        <v>0</v>
      </c>
      <c r="U43" s="41">
        <f t="shared" ref="U43" si="11">IF(H43&gt;0,I43/H43,0)*100</f>
        <v>0</v>
      </c>
      <c r="V43" s="41"/>
    </row>
    <row r="44" spans="1:22" ht="24" outlineLevel="2" x14ac:dyDescent="0.25">
      <c r="A44" s="39" t="s">
        <v>954</v>
      </c>
      <c r="B44" s="40" t="s">
        <v>88</v>
      </c>
      <c r="C44" s="41" t="s">
        <v>955</v>
      </c>
      <c r="D44" s="41">
        <f>'10'!D44/1.2/7.01</f>
        <v>1.0459071697574895</v>
      </c>
      <c r="E44" s="41">
        <f>'10'!E44/1.2</f>
        <v>5.0250000000000004</v>
      </c>
      <c r="F44" s="41">
        <f t="shared" si="8"/>
        <v>0.32907407417974327</v>
      </c>
      <c r="G44" s="41">
        <f>'10'!F44/1.2</f>
        <v>2.3068092600000001</v>
      </c>
      <c r="H44" s="94">
        <f>'10'!G44/1.2</f>
        <v>2.3068092600000001</v>
      </c>
      <c r="I44" s="41">
        <f>'10'!H44/1.2</f>
        <v>2.3068092600000001</v>
      </c>
      <c r="J44" s="94">
        <f>'10'!I44/1.2</f>
        <v>0</v>
      </c>
      <c r="K44" s="41">
        <f>'10'!J44/1.2</f>
        <v>0</v>
      </c>
      <c r="L44" s="94">
        <f>'10'!K44/1.2</f>
        <v>0</v>
      </c>
      <c r="M44" s="41">
        <f>'10'!L44/1.2</f>
        <v>0</v>
      </c>
      <c r="N44" s="94">
        <f>'10'!M44/1.2</f>
        <v>2.3068092600000001</v>
      </c>
      <c r="O44" s="41">
        <f>'10'!N44/1.2</f>
        <v>2.3068092600000001</v>
      </c>
      <c r="P44" s="94">
        <f>'10'!O44/1.2</f>
        <v>0</v>
      </c>
      <c r="Q44" s="41">
        <f>'10'!P44/1.2</f>
        <v>0</v>
      </c>
      <c r="R44" s="41">
        <v>0</v>
      </c>
      <c r="S44" s="41">
        <f t="shared" si="2"/>
        <v>0</v>
      </c>
      <c r="T44" s="41">
        <f t="shared" si="3"/>
        <v>0</v>
      </c>
      <c r="U44" s="41">
        <f t="shared" si="4"/>
        <v>100</v>
      </c>
      <c r="V44" s="41"/>
    </row>
    <row r="45" spans="1:22" ht="48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34" t="s">
        <v>38</v>
      </c>
      <c r="H45" s="34" t="s">
        <v>38</v>
      </c>
      <c r="I45" s="34" t="s">
        <v>38</v>
      </c>
      <c r="J45" s="34" t="s">
        <v>38</v>
      </c>
      <c r="K45" s="34" t="s">
        <v>38</v>
      </c>
      <c r="L45" s="34" t="s">
        <v>38</v>
      </c>
      <c r="M45" s="34" t="s">
        <v>38</v>
      </c>
      <c r="N45" s="34" t="s">
        <v>38</v>
      </c>
      <c r="O45" s="34" t="s">
        <v>38</v>
      </c>
      <c r="P45" s="34" t="s">
        <v>38</v>
      </c>
      <c r="Q45" s="34" t="s">
        <v>38</v>
      </c>
      <c r="R45" s="34" t="s">
        <v>38</v>
      </c>
      <c r="S45" s="34" t="s">
        <v>38</v>
      </c>
      <c r="T45" s="34" t="s">
        <v>38</v>
      </c>
      <c r="U45" s="34" t="s">
        <v>38</v>
      </c>
      <c r="V45" s="34"/>
    </row>
    <row r="46" spans="1:22" ht="36" x14ac:dyDescent="0.25">
      <c r="A46" s="32" t="s">
        <v>91</v>
      </c>
      <c r="B46" s="33" t="s">
        <v>92</v>
      </c>
      <c r="C46" s="34" t="s">
        <v>31</v>
      </c>
      <c r="D46" s="34">
        <f>'10'!D46/1.2/7.01</f>
        <v>88.774548513742275</v>
      </c>
      <c r="E46" s="34">
        <f>E47+E50+E51+E52+E53+E49</f>
        <v>544.15925982133319</v>
      </c>
      <c r="F46" s="34">
        <f t="shared" si="8"/>
        <v>11.14840588587732</v>
      </c>
      <c r="G46" s="34">
        <f>'10'!F46/1.2</f>
        <v>78.150325260000017</v>
      </c>
      <c r="H46" s="93">
        <f>'10'!G46/1.2</f>
        <v>71.559321967222203</v>
      </c>
      <c r="I46" s="34">
        <f>'10'!H46/1.2</f>
        <v>78.150325260000002</v>
      </c>
      <c r="J46" s="93">
        <f>'10'!I46/1.2</f>
        <v>20.768410130000003</v>
      </c>
      <c r="K46" s="34">
        <f>'10'!J46/1.2</f>
        <v>20.768412240000004</v>
      </c>
      <c r="L46" s="93">
        <f>'10'!K46/1.2</f>
        <v>25.605635209999999</v>
      </c>
      <c r="M46" s="34">
        <f>'10'!L46/1.2</f>
        <v>26.192597339999995</v>
      </c>
      <c r="N46" s="93">
        <f>'10'!M46/1.2</f>
        <v>25.185276627222201</v>
      </c>
      <c r="O46" s="34">
        <f>'10'!N46/1.2</f>
        <v>31.189315680000004</v>
      </c>
      <c r="P46" s="93">
        <f>'10'!O46/1.2</f>
        <v>0</v>
      </c>
      <c r="Q46" s="34">
        <f>'10'!P46/1.2</f>
        <v>0</v>
      </c>
      <c r="R46" s="34">
        <v>0</v>
      </c>
      <c r="S46" s="34">
        <f t="shared" si="2"/>
        <v>0</v>
      </c>
      <c r="T46" s="34">
        <f t="shared" si="3"/>
        <v>6.5910032927777991</v>
      </c>
      <c r="U46" s="34">
        <f t="shared" si="4"/>
        <v>109.21054463847047</v>
      </c>
      <c r="V46" s="34"/>
    </row>
    <row r="47" spans="1:22" ht="24" outlineLevel="2" x14ac:dyDescent="0.25">
      <c r="A47" s="39" t="s">
        <v>93</v>
      </c>
      <c r="B47" s="40" t="s">
        <v>94</v>
      </c>
      <c r="C47" s="41" t="s">
        <v>95</v>
      </c>
      <c r="D47" s="41">
        <f>'10'!D47/1.2/7.01</f>
        <v>82.021762980670474</v>
      </c>
      <c r="E47" s="41">
        <f>'10'!E47/1.2</f>
        <v>503.76699263450001</v>
      </c>
      <c r="F47" s="41">
        <f t="shared" si="8"/>
        <v>10.157712676176894</v>
      </c>
      <c r="G47" s="41">
        <f>'10'!F47/1.2</f>
        <v>71.205565860000021</v>
      </c>
      <c r="H47" s="94">
        <f>'10'!G47/1.2</f>
        <v>65.509296997222208</v>
      </c>
      <c r="I47" s="41">
        <f>'10'!H47/1.2</f>
        <v>71.205565859999993</v>
      </c>
      <c r="J47" s="94">
        <f>'10'!I47/1.2</f>
        <v>20.50480013</v>
      </c>
      <c r="K47" s="41">
        <f>'10'!J47/1.2</f>
        <v>20.50480013</v>
      </c>
      <c r="L47" s="94">
        <f>'10'!K47/1.2</f>
        <v>24.293975469999999</v>
      </c>
      <c r="M47" s="41">
        <f>'10'!L47/1.2</f>
        <v>24.293975469999999</v>
      </c>
      <c r="N47" s="94">
        <f>'10'!M47/1.2</f>
        <v>20.710521397222202</v>
      </c>
      <c r="O47" s="41">
        <f>'10'!N47/1.2</f>
        <v>26.406790260000001</v>
      </c>
      <c r="P47" s="94">
        <f>'10'!O47/1.2</f>
        <v>0</v>
      </c>
      <c r="Q47" s="41">
        <f>'10'!P47/1.2</f>
        <v>0</v>
      </c>
      <c r="R47" s="41">
        <v>0</v>
      </c>
      <c r="S47" s="41">
        <f t="shared" si="2"/>
        <v>0</v>
      </c>
      <c r="T47" s="41">
        <f t="shared" si="3"/>
        <v>5.6962688627777851</v>
      </c>
      <c r="U47" s="41">
        <f t="shared" si="4"/>
        <v>108.69535947396798</v>
      </c>
      <c r="V47" s="41"/>
    </row>
    <row r="48" spans="1:22" outlineLevel="3" x14ac:dyDescent="0.25">
      <c r="A48" s="39" t="s">
        <v>96</v>
      </c>
      <c r="B48" s="40" t="s">
        <v>97</v>
      </c>
      <c r="C48" s="41" t="s">
        <v>98</v>
      </c>
      <c r="D48" s="41">
        <f>'10'!D48/1.2/7.01</f>
        <v>82.021762980670474</v>
      </c>
      <c r="E48" s="41">
        <f>'10'!E48/1.2</f>
        <v>503.76699263450001</v>
      </c>
      <c r="F48" s="41">
        <f t="shared" si="8"/>
        <v>10.157712676176894</v>
      </c>
      <c r="G48" s="41">
        <f>'10'!F48/1.2</f>
        <v>71.205565860000021</v>
      </c>
      <c r="H48" s="94">
        <f>'10'!G48/1.2</f>
        <v>65.509296997222208</v>
      </c>
      <c r="I48" s="41">
        <f>'10'!H48/1.2</f>
        <v>71.205565859999993</v>
      </c>
      <c r="J48" s="94">
        <f>'10'!I48/1.2</f>
        <v>20.50480013</v>
      </c>
      <c r="K48" s="41">
        <f>'10'!J48/1.2</f>
        <v>20.50480013</v>
      </c>
      <c r="L48" s="94">
        <f>'10'!K48/1.2</f>
        <v>24.293975469999999</v>
      </c>
      <c r="M48" s="41">
        <f>'10'!L48/1.2</f>
        <v>24.293975469999999</v>
      </c>
      <c r="N48" s="94">
        <f>'10'!M48/1.2</f>
        <v>20.710521397222202</v>
      </c>
      <c r="O48" s="41">
        <f>'10'!N48/1.2</f>
        <v>26.406790260000001</v>
      </c>
      <c r="P48" s="94">
        <f>'10'!O48/1.2</f>
        <v>0</v>
      </c>
      <c r="Q48" s="41">
        <f>'10'!P48/1.2</f>
        <v>0</v>
      </c>
      <c r="R48" s="41">
        <v>0</v>
      </c>
      <c r="S48" s="41">
        <f t="shared" si="2"/>
        <v>0</v>
      </c>
      <c r="T48" s="41">
        <f t="shared" si="3"/>
        <v>5.6962688627777851</v>
      </c>
      <c r="U48" s="41">
        <f t="shared" si="4"/>
        <v>108.69535947396798</v>
      </c>
      <c r="V48" s="41"/>
    </row>
    <row r="49" spans="1:22" ht="24" outlineLevel="2" x14ac:dyDescent="0.25">
      <c r="A49" s="39" t="s">
        <v>99</v>
      </c>
      <c r="B49" s="40" t="s">
        <v>100</v>
      </c>
      <c r="C49" s="41" t="s">
        <v>101</v>
      </c>
      <c r="D49" s="41">
        <f>'10'!D49/1.2/7.01</f>
        <v>0.53848247246790304</v>
      </c>
      <c r="E49" s="41">
        <f>'10'!E49/1.2</f>
        <v>3.3377132620000003</v>
      </c>
      <c r="F49" s="41">
        <f t="shared" si="8"/>
        <v>6.2346486447931539E-2</v>
      </c>
      <c r="G49" s="41">
        <f>'10'!F49/1.2</f>
        <v>0.43704887000000009</v>
      </c>
      <c r="H49" s="94">
        <f>'10'!G49/1.2</f>
        <v>0.43704999999999994</v>
      </c>
      <c r="I49" s="41">
        <f>'10'!H49/1.2</f>
        <v>0.43704886999999998</v>
      </c>
      <c r="J49" s="94">
        <f>'10'!I49/1.2</f>
        <v>0</v>
      </c>
      <c r="K49" s="41">
        <f>'10'!J49/1.2</f>
        <v>0</v>
      </c>
      <c r="L49" s="94">
        <f>'10'!K49/1.2</f>
        <v>0.43704999999999994</v>
      </c>
      <c r="M49" s="41">
        <f>'10'!L49/1.2</f>
        <v>0.43704886999999998</v>
      </c>
      <c r="N49" s="94">
        <f>'10'!M49/1.2</f>
        <v>0</v>
      </c>
      <c r="O49" s="41">
        <f>'10'!N49/1.2</f>
        <v>0</v>
      </c>
      <c r="P49" s="94">
        <f>'10'!O49/1.2</f>
        <v>0</v>
      </c>
      <c r="Q49" s="41">
        <f>'10'!P49/1.2</f>
        <v>0</v>
      </c>
      <c r="R49" s="41">
        <v>0</v>
      </c>
      <c r="S49" s="41">
        <f t="shared" si="2"/>
        <v>0</v>
      </c>
      <c r="T49" s="41">
        <f t="shared" si="3"/>
        <v>-1.1299999999603294E-6</v>
      </c>
      <c r="U49" s="41">
        <f t="shared" si="4"/>
        <v>99.999741448346882</v>
      </c>
      <c r="V49" s="41"/>
    </row>
    <row r="50" spans="1:22" ht="24" outlineLevel="2" x14ac:dyDescent="0.25">
      <c r="A50" s="39" t="s">
        <v>99</v>
      </c>
      <c r="B50" s="40" t="s">
        <v>102</v>
      </c>
      <c r="C50" s="41" t="s">
        <v>101</v>
      </c>
      <c r="D50" s="41">
        <f>'10'!D50/1.2/7.01</f>
        <v>4.3324608784831193</v>
      </c>
      <c r="E50" s="41">
        <f>'10'!E50/1.2</f>
        <v>30.018236888166665</v>
      </c>
      <c r="F50" s="41">
        <f t="shared" si="8"/>
        <v>5.0258754636234249E-2</v>
      </c>
      <c r="G50" s="41">
        <f>'10'!F50/1.2</f>
        <v>0.35231387000000208</v>
      </c>
      <c r="H50" s="94">
        <f>'10'!G50/1.2</f>
        <v>0.35230973999999998</v>
      </c>
      <c r="I50" s="41">
        <f>'10'!H50/1.2</f>
        <v>0.35231386999999997</v>
      </c>
      <c r="J50" s="94">
        <f>'10'!I50/1.2</f>
        <v>5.9999999999999995E-4</v>
      </c>
      <c r="K50" s="41">
        <f>'10'!J50/1.2</f>
        <v>5.9999999999999995E-4</v>
      </c>
      <c r="L50" s="94">
        <f>'10'!K50/1.2</f>
        <v>0.18260973999999999</v>
      </c>
      <c r="M50" s="41">
        <f>'10'!L50/1.2</f>
        <v>0.18261387000000001</v>
      </c>
      <c r="N50" s="94">
        <f>'10'!M50/1.2</f>
        <v>0.1691</v>
      </c>
      <c r="O50" s="41">
        <f>'10'!N50/1.2</f>
        <v>0.1691</v>
      </c>
      <c r="P50" s="94">
        <f>'10'!O50/1.2</f>
        <v>0</v>
      </c>
      <c r="Q50" s="41">
        <f>'10'!P50/1.2</f>
        <v>0</v>
      </c>
      <c r="R50" s="41">
        <v>0</v>
      </c>
      <c r="S50" s="41">
        <f t="shared" si="2"/>
        <v>2.1094237467877974E-15</v>
      </c>
      <c r="T50" s="41">
        <f t="shared" si="3"/>
        <v>4.1299999999910852E-6</v>
      </c>
      <c r="U50" s="41">
        <f t="shared" si="4"/>
        <v>100.00117226392888</v>
      </c>
      <c r="V50" s="41"/>
    </row>
    <row r="51" spans="1:22" ht="24" outlineLevel="2" x14ac:dyDescent="0.25">
      <c r="A51" s="39" t="s">
        <v>103</v>
      </c>
      <c r="B51" s="40" t="s">
        <v>104</v>
      </c>
      <c r="C51" s="41" t="s">
        <v>105</v>
      </c>
      <c r="D51" s="41">
        <f>'10'!D51/1.2/7.01</f>
        <v>0.4908019001426534</v>
      </c>
      <c r="E51" s="41">
        <f>'10'!E51/1.2</f>
        <v>3.2738328699999997</v>
      </c>
      <c r="F51" s="41">
        <f t="shared" si="8"/>
        <v>2.3778666191155529E-2</v>
      </c>
      <c r="G51" s="41">
        <f>'10'!F51/1.2</f>
        <v>0.16668845000000027</v>
      </c>
      <c r="H51" s="94">
        <f>'10'!G51/1.2</f>
        <v>0.10534</v>
      </c>
      <c r="I51" s="41">
        <f>'10'!H51/1.2</f>
        <v>0.16668844999999999</v>
      </c>
      <c r="J51" s="94">
        <f>'10'!I51/1.2</f>
        <v>0</v>
      </c>
      <c r="K51" s="41">
        <f>'10'!J51/1.2</f>
        <v>0</v>
      </c>
      <c r="L51" s="94">
        <f>'10'!K51/1.2</f>
        <v>0.10493999999999999</v>
      </c>
      <c r="M51" s="41">
        <f>'10'!L51/1.2</f>
        <v>0.10493686000000001</v>
      </c>
      <c r="N51" s="94">
        <f>'10'!M51/1.2</f>
        <v>4.0000000000000002E-4</v>
      </c>
      <c r="O51" s="41">
        <f>'10'!N51/1.2</f>
        <v>6.1751589999999995E-2</v>
      </c>
      <c r="P51" s="94">
        <f>'10'!O51/1.2</f>
        <v>0</v>
      </c>
      <c r="Q51" s="41">
        <f>'10'!P51/1.2</f>
        <v>0</v>
      </c>
      <c r="R51" s="41">
        <v>0</v>
      </c>
      <c r="S51" s="41">
        <f t="shared" si="2"/>
        <v>2.7755575615628914E-16</v>
      </c>
      <c r="T51" s="41">
        <f t="shared" si="3"/>
        <v>6.1348449999999985E-2</v>
      </c>
      <c r="U51" s="41">
        <f t="shared" si="4"/>
        <v>158.23851338522877</v>
      </c>
      <c r="V51" s="41"/>
    </row>
    <row r="52" spans="1:22" ht="24" outlineLevel="2" x14ac:dyDescent="0.25">
      <c r="A52" s="39" t="s">
        <v>106</v>
      </c>
      <c r="B52" s="40" t="s">
        <v>107</v>
      </c>
      <c r="C52" s="41" t="s">
        <v>108</v>
      </c>
      <c r="D52" s="41">
        <f>'10'!D52/1.2/7.01</f>
        <v>1.3285028506894911</v>
      </c>
      <c r="E52" s="41">
        <f>'10'!E52/1.2</f>
        <v>3.3725433333333332</v>
      </c>
      <c r="F52" s="41">
        <f t="shared" si="8"/>
        <v>0.84739823823109839</v>
      </c>
      <c r="G52" s="41">
        <f>'10'!F52/1.2</f>
        <v>5.9402616499999992</v>
      </c>
      <c r="H52" s="94">
        <f>'10'!G52/1.2</f>
        <v>5.1068786700000004</v>
      </c>
      <c r="I52" s="41">
        <f>'10'!H52/1.2</f>
        <v>5.9402616500000001</v>
      </c>
      <c r="J52" s="94">
        <f>'10'!I52/1.2</f>
        <v>0.26301000000000002</v>
      </c>
      <c r="K52" s="41">
        <f>'10'!J52/1.2</f>
        <v>0.26301211000000002</v>
      </c>
      <c r="L52" s="94">
        <f>'10'!K52/1.2</f>
        <v>0.58706000000000003</v>
      </c>
      <c r="M52" s="41">
        <f>'10'!L52/1.2</f>
        <v>1.17402227</v>
      </c>
      <c r="N52" s="94">
        <f>'10'!M52/1.2</f>
        <v>4.2568086699999999</v>
      </c>
      <c r="O52" s="41">
        <f>'10'!N52/1.2</f>
        <v>4.50322727</v>
      </c>
      <c r="P52" s="94">
        <f>'10'!O52/1.2</f>
        <v>0</v>
      </c>
      <c r="Q52" s="41">
        <f>'10'!P52/1.2</f>
        <v>0</v>
      </c>
      <c r="R52" s="41">
        <v>0</v>
      </c>
      <c r="S52" s="41">
        <f t="shared" si="2"/>
        <v>0</v>
      </c>
      <c r="T52" s="41">
        <f t="shared" si="3"/>
        <v>0.83338297999999966</v>
      </c>
      <c r="U52" s="41">
        <f t="shared" si="4"/>
        <v>116.31883257567191</v>
      </c>
      <c r="V52" s="41"/>
    </row>
    <row r="53" spans="1:22" ht="24" outlineLevel="2" x14ac:dyDescent="0.25">
      <c r="A53" s="39" t="s">
        <v>109</v>
      </c>
      <c r="B53" s="40" t="s">
        <v>110</v>
      </c>
      <c r="C53" s="41" t="s">
        <v>111</v>
      </c>
      <c r="D53" s="41">
        <f>'10'!D53/1.2/7.01</f>
        <v>6.2537431288635301E-2</v>
      </c>
      <c r="E53" s="41">
        <f>'10'!E53/1.2</f>
        <v>0.3899408333333334</v>
      </c>
      <c r="F53" s="41">
        <f t="shared" si="8"/>
        <v>6.9110641940085633E-3</v>
      </c>
      <c r="G53" s="41">
        <f>'10'!F53/1.2</f>
        <v>4.8446560000000027E-2</v>
      </c>
      <c r="H53" s="94">
        <f>'10'!G53/1.2</f>
        <v>4.8446560000000007E-2</v>
      </c>
      <c r="I53" s="41">
        <f>'10'!H53/1.2</f>
        <v>4.8446559999999993E-2</v>
      </c>
      <c r="J53" s="94">
        <f>'10'!I53/1.2</f>
        <v>0</v>
      </c>
      <c r="K53" s="41">
        <f>'10'!J53/1.2</f>
        <v>0</v>
      </c>
      <c r="L53" s="94">
        <f>'10'!K53/1.2</f>
        <v>0</v>
      </c>
      <c r="M53" s="41">
        <f>'10'!L53/1.2</f>
        <v>0</v>
      </c>
      <c r="N53" s="94">
        <f>'10'!M53/1.2</f>
        <v>4.8446560000000007E-2</v>
      </c>
      <c r="O53" s="41">
        <f>'10'!N53/1.2</f>
        <v>4.8446559999999993E-2</v>
      </c>
      <c r="P53" s="94">
        <f>'10'!O53/1.2</f>
        <v>0</v>
      </c>
      <c r="Q53" s="41">
        <f>'10'!P53/1.2</f>
        <v>0</v>
      </c>
      <c r="R53" s="41">
        <v>0</v>
      </c>
      <c r="S53" s="41">
        <f t="shared" si="2"/>
        <v>0</v>
      </c>
      <c r="T53" s="41">
        <f t="shared" si="3"/>
        <v>0</v>
      </c>
      <c r="U53" s="41">
        <f t="shared" si="4"/>
        <v>99.999999999999972</v>
      </c>
      <c r="V53" s="41"/>
    </row>
    <row r="54" spans="1:22" ht="36" collapsed="1" x14ac:dyDescent="0.25">
      <c r="A54" s="32" t="s">
        <v>112</v>
      </c>
      <c r="B54" s="33" t="s">
        <v>42</v>
      </c>
      <c r="C54" s="34" t="s">
        <v>31</v>
      </c>
      <c r="D54" s="34">
        <f>'10'!D54/1.2/7.01</f>
        <v>5.1444745601521638E-2</v>
      </c>
      <c r="E54" s="34">
        <f>'10'!E54/1.2</f>
        <v>0.36062766666666668</v>
      </c>
      <c r="F54" s="34">
        <f t="shared" si="8"/>
        <v>0</v>
      </c>
      <c r="G54" s="34">
        <f>'10'!F54/1.2</f>
        <v>0</v>
      </c>
      <c r="H54" s="93">
        <f>'10'!G54/1.2</f>
        <v>0</v>
      </c>
      <c r="I54" s="34">
        <f>'10'!H54/1.2</f>
        <v>0</v>
      </c>
      <c r="J54" s="93">
        <f>'10'!I54/1.2</f>
        <v>0</v>
      </c>
      <c r="K54" s="34">
        <f>'10'!J54/1.2</f>
        <v>0</v>
      </c>
      <c r="L54" s="93">
        <f>'10'!K54/1.2</f>
        <v>0</v>
      </c>
      <c r="M54" s="34">
        <f>'10'!L54/1.2</f>
        <v>0</v>
      </c>
      <c r="N54" s="93">
        <f>'10'!M54/1.2</f>
        <v>0</v>
      </c>
      <c r="O54" s="34">
        <f>'10'!N54/1.2</f>
        <v>0</v>
      </c>
      <c r="P54" s="93">
        <f>'10'!O54/1.2</f>
        <v>0</v>
      </c>
      <c r="Q54" s="34">
        <f>'10'!P54/1.2</f>
        <v>0</v>
      </c>
      <c r="R54" s="34">
        <v>0</v>
      </c>
      <c r="S54" s="34">
        <f t="shared" si="2"/>
        <v>0</v>
      </c>
      <c r="T54" s="34">
        <f t="shared" si="3"/>
        <v>0</v>
      </c>
      <c r="U54" s="34">
        <f t="shared" si="4"/>
        <v>0</v>
      </c>
      <c r="V54" s="34"/>
    </row>
    <row r="55" spans="1:22" ht="24" x14ac:dyDescent="0.25">
      <c r="A55" s="32" t="s">
        <v>113</v>
      </c>
      <c r="B55" s="33" t="s">
        <v>114</v>
      </c>
      <c r="C55" s="34" t="s">
        <v>31</v>
      </c>
      <c r="D55" s="34">
        <f>'10'!D55/1.2/7.01</f>
        <v>29.477119814669521</v>
      </c>
      <c r="E55" s="34">
        <f>SUM(E56:E58)</f>
        <v>170.75732349083333</v>
      </c>
      <c r="F55" s="34">
        <f t="shared" si="8"/>
        <v>5.1180151797432254</v>
      </c>
      <c r="G55" s="34">
        <f>'10'!F55/1.2</f>
        <v>35.877286410000011</v>
      </c>
      <c r="H55" s="93">
        <f>'10'!G55/1.2</f>
        <v>36.148887010000003</v>
      </c>
      <c r="I55" s="34">
        <f>'10'!H55/1.2</f>
        <v>35.877286410000004</v>
      </c>
      <c r="J55" s="93">
        <f>'10'!I55/1.2</f>
        <v>25.104018079999999</v>
      </c>
      <c r="K55" s="34">
        <f>'10'!J55/1.2</f>
        <v>25.104014299999999</v>
      </c>
      <c r="L55" s="93">
        <f>'10'!K55/1.2</f>
        <v>2.9869666600000002</v>
      </c>
      <c r="M55" s="34">
        <f>'10'!L55/1.2</f>
        <v>2.9869666599999998</v>
      </c>
      <c r="N55" s="93">
        <f>'10'!M55/1.2</f>
        <v>8.0579022699999996</v>
      </c>
      <c r="O55" s="34">
        <f>'10'!N55/1.2</f>
        <v>7.7863054499999995</v>
      </c>
      <c r="P55" s="93">
        <f>'10'!O55/1.2</f>
        <v>0</v>
      </c>
      <c r="Q55" s="34">
        <f>'10'!P55/1.2</f>
        <v>0</v>
      </c>
      <c r="R55" s="34">
        <v>0</v>
      </c>
      <c r="S55" s="34">
        <f t="shared" si="2"/>
        <v>0</v>
      </c>
      <c r="T55" s="34">
        <f t="shared" si="3"/>
        <v>-0.2716005999999993</v>
      </c>
      <c r="U55" s="34">
        <f t="shared" si="4"/>
        <v>99.248661238380961</v>
      </c>
      <c r="V55" s="34"/>
    </row>
    <row r="56" spans="1:22" ht="24" outlineLevel="2" x14ac:dyDescent="0.25">
      <c r="A56" s="39" t="s">
        <v>115</v>
      </c>
      <c r="B56" s="40" t="s">
        <v>116</v>
      </c>
      <c r="C56" s="41" t="s">
        <v>117</v>
      </c>
      <c r="D56" s="41">
        <f>'10'!D56/1.2/7.01</f>
        <v>26.164181111364719</v>
      </c>
      <c r="E56" s="41">
        <f>'10'!E56/1.2</f>
        <v>151.89490682066668</v>
      </c>
      <c r="F56" s="41">
        <f t="shared" si="8"/>
        <v>4.4958634479315265</v>
      </c>
      <c r="G56" s="41">
        <f>'10'!F56/1.2</f>
        <v>31.51600277</v>
      </c>
      <c r="H56" s="94">
        <f>'10'!G56/1.2</f>
        <v>31.516368079999999</v>
      </c>
      <c r="I56" s="41">
        <f>'10'!H56/1.2</f>
        <v>31.51600277</v>
      </c>
      <c r="J56" s="94">
        <f>'10'!I56/1.2</f>
        <v>25.104018079999999</v>
      </c>
      <c r="K56" s="41">
        <f>'10'!J56/1.2</f>
        <v>25.104014299999999</v>
      </c>
      <c r="L56" s="94">
        <f>'10'!K56/1.2</f>
        <v>0.50234999999999996</v>
      </c>
      <c r="M56" s="41">
        <f>'10'!L56/1.2</f>
        <v>0.50235000000000007</v>
      </c>
      <c r="N56" s="94">
        <f>'10'!M56/1.2</f>
        <v>5.91</v>
      </c>
      <c r="O56" s="41">
        <f>'10'!N56/1.2</f>
        <v>5.90963847</v>
      </c>
      <c r="P56" s="94">
        <f>'10'!O56/1.2</f>
        <v>0</v>
      </c>
      <c r="Q56" s="41">
        <f>'10'!P56/1.2</f>
        <v>0</v>
      </c>
      <c r="R56" s="41">
        <v>0</v>
      </c>
      <c r="S56" s="41">
        <f t="shared" si="2"/>
        <v>0</v>
      </c>
      <c r="T56" s="41">
        <f t="shared" si="3"/>
        <v>-3.6530999999939695E-4</v>
      </c>
      <c r="U56" s="41">
        <f t="shared" si="4"/>
        <v>99.998840888013902</v>
      </c>
      <c r="V56" s="41"/>
    </row>
    <row r="57" spans="1:22" outlineLevel="2" x14ac:dyDescent="0.25">
      <c r="A57" s="39" t="s">
        <v>118</v>
      </c>
      <c r="B57" s="40" t="s">
        <v>119</v>
      </c>
      <c r="C57" s="41" t="s">
        <v>120</v>
      </c>
      <c r="D57" s="41">
        <f>'10'!D57/1.2/7.01</f>
        <v>2.0433238673561567</v>
      </c>
      <c r="E57" s="41">
        <f>'10'!E57/1.2</f>
        <v>9.9624166701666574</v>
      </c>
      <c r="F57" s="41">
        <f t="shared" si="8"/>
        <v>0.62215173181169758</v>
      </c>
      <c r="G57" s="41">
        <f>'10'!F57/1.2</f>
        <v>4.3612836399999999</v>
      </c>
      <c r="H57" s="94">
        <f>'10'!G57/1.2</f>
        <v>4.6325189300000007</v>
      </c>
      <c r="I57" s="41">
        <f>'10'!H57/1.2</f>
        <v>4.3612836399999999</v>
      </c>
      <c r="J57" s="94">
        <f>'10'!I57/1.2</f>
        <v>0</v>
      </c>
      <c r="K57" s="41">
        <f>'10'!J57/1.2</f>
        <v>0</v>
      </c>
      <c r="L57" s="94">
        <f>'10'!K57/1.2</f>
        <v>2.4846166600000004</v>
      </c>
      <c r="M57" s="41">
        <f>'10'!L57/1.2</f>
        <v>2.4846166599999999</v>
      </c>
      <c r="N57" s="94">
        <f>'10'!M57/1.2</f>
        <v>2.1479022700000003</v>
      </c>
      <c r="O57" s="41">
        <f>'10'!N57/1.2</f>
        <v>1.87666698</v>
      </c>
      <c r="P57" s="94">
        <f>'10'!O57/1.2</f>
        <v>0</v>
      </c>
      <c r="Q57" s="41">
        <f>'10'!P57/1.2</f>
        <v>0</v>
      </c>
      <c r="R57" s="41">
        <v>0</v>
      </c>
      <c r="S57" s="41">
        <f t="shared" si="2"/>
        <v>0</v>
      </c>
      <c r="T57" s="41">
        <f t="shared" si="3"/>
        <v>-0.27123529000000079</v>
      </c>
      <c r="U57" s="41">
        <f t="shared" si="4"/>
        <v>94.144971793995438</v>
      </c>
      <c r="V57" s="41"/>
    </row>
    <row r="58" spans="1:22" outlineLevel="2" x14ac:dyDescent="0.25">
      <c r="A58" s="39" t="s">
        <v>121</v>
      </c>
      <c r="B58" s="40" t="s">
        <v>122</v>
      </c>
      <c r="C58" s="41" t="s">
        <v>123</v>
      </c>
      <c r="D58" s="41">
        <f>'10'!D58/1.2/7.01</f>
        <v>1.269614835948645</v>
      </c>
      <c r="E58" s="41">
        <f>'10'!E58/1.2</f>
        <v>8.9</v>
      </c>
      <c r="F58" s="41">
        <f t="shared" si="8"/>
        <v>0</v>
      </c>
      <c r="G58" s="41">
        <f>'10'!F58/1.2</f>
        <v>0</v>
      </c>
      <c r="H58" s="94">
        <f>'10'!G58/1.2</f>
        <v>0</v>
      </c>
      <c r="I58" s="41">
        <f>'10'!H58/1.2</f>
        <v>0</v>
      </c>
      <c r="J58" s="94">
        <f>'10'!I58/1.2</f>
        <v>0</v>
      </c>
      <c r="K58" s="41">
        <f>'10'!J58/1.2</f>
        <v>0</v>
      </c>
      <c r="L58" s="94">
        <f>'10'!K58/1.2</f>
        <v>0</v>
      </c>
      <c r="M58" s="41">
        <f>'10'!L58/1.2</f>
        <v>0</v>
      </c>
      <c r="N58" s="94">
        <f>'10'!M58/1.2</f>
        <v>0</v>
      </c>
      <c r="O58" s="41">
        <f>'10'!N58/1.2</f>
        <v>0</v>
      </c>
      <c r="P58" s="94">
        <f>'10'!O58/1.2</f>
        <v>0</v>
      </c>
      <c r="Q58" s="41">
        <f>'10'!P58/1.2</f>
        <v>0</v>
      </c>
      <c r="R58" s="41">
        <v>0</v>
      </c>
      <c r="S58" s="41">
        <f t="shared" si="2"/>
        <v>0</v>
      </c>
      <c r="T58" s="41">
        <f t="shared" si="3"/>
        <v>0</v>
      </c>
      <c r="U58" s="41">
        <f t="shared" si="4"/>
        <v>0</v>
      </c>
      <c r="V58" s="41"/>
    </row>
    <row r="59" spans="1:22" collapsed="1" x14ac:dyDescent="0.25">
      <c r="H59" s="98"/>
      <c r="J59" s="98"/>
      <c r="L59" s="98"/>
      <c r="N59" s="98"/>
      <c r="P59" s="98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  <row r="65" spans="4:8" s="49" customFormat="1" x14ac:dyDescent="0.25">
      <c r="D65" s="89"/>
      <c r="E65" s="89"/>
      <c r="F65" s="89"/>
      <c r="G65" s="89"/>
      <c r="H65" s="89"/>
    </row>
  </sheetData>
  <autoFilter ref="A16:V58"/>
  <mergeCells count="26"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T2:V2"/>
    <mergeCell ref="A3:V3"/>
    <mergeCell ref="G6:P6"/>
    <mergeCell ref="G7:P7"/>
    <mergeCell ref="F11:V11"/>
    <mergeCell ref="B11:E11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60"/>
  <sheetViews>
    <sheetView view="pageBreakPreview" zoomScaleNormal="100" zoomScaleSheetLayoutView="100" workbookViewId="0">
      <selection activeCell="A45" sqref="A45:C46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124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695" t="s">
        <v>1</v>
      </c>
      <c r="W2" s="695"/>
      <c r="X2" s="695"/>
    </row>
    <row r="3" spans="1:24" s="47" customFormat="1" ht="12" customHeight="1" x14ac:dyDescent="0.2">
      <c r="A3" s="696" t="s">
        <v>125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  <c r="L3" s="696"/>
      <c r="M3" s="696"/>
      <c r="N3" s="696"/>
      <c r="O3" s="696"/>
      <c r="P3" s="696"/>
      <c r="Q3" s="696"/>
      <c r="R3" s="696"/>
      <c r="S3" s="696"/>
      <c r="T3" s="696"/>
      <c r="U3" s="696"/>
      <c r="V3" s="696"/>
      <c r="W3" s="696"/>
      <c r="X3" s="696"/>
    </row>
    <row r="4" spans="1:24" s="47" customFormat="1" ht="12" x14ac:dyDescent="0.2">
      <c r="H4" s="48" t="s">
        <v>3</v>
      </c>
      <c r="I4" s="611" t="str">
        <f>'10'!$G$4</f>
        <v>3</v>
      </c>
      <c r="J4" s="611"/>
      <c r="K4" s="47" t="s">
        <v>4</v>
      </c>
      <c r="L4" s="611" t="str">
        <f>'10'!$J$4</f>
        <v>2019</v>
      </c>
      <c r="M4" s="611"/>
      <c r="N4" s="47" t="s">
        <v>5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6</v>
      </c>
      <c r="I6" s="611" t="str">
        <f>'10'!$G$6</f>
        <v xml:space="preserve"> АО «Вологодская областная энергетическая компания» </v>
      </c>
      <c r="J6" s="611"/>
      <c r="K6" s="611"/>
      <c r="L6" s="611"/>
      <c r="M6" s="611"/>
      <c r="N6" s="611"/>
      <c r="O6" s="611"/>
      <c r="P6" s="611"/>
      <c r="Q6" s="611"/>
      <c r="R6" s="611"/>
    </row>
    <row r="7" spans="1:24" s="44" customFormat="1" ht="12.75" customHeight="1" x14ac:dyDescent="0.2">
      <c r="I7" s="694" t="s">
        <v>8</v>
      </c>
      <c r="J7" s="694"/>
      <c r="K7" s="694"/>
      <c r="L7" s="694"/>
      <c r="M7" s="694"/>
      <c r="N7" s="694"/>
      <c r="O7" s="694"/>
      <c r="P7" s="694"/>
      <c r="Q7" s="694"/>
      <c r="R7" s="694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9</v>
      </c>
      <c r="L9" s="611">
        <f>'10'!$J$9</f>
        <v>2020</v>
      </c>
      <c r="M9" s="611"/>
      <c r="N9" s="47" t="s">
        <v>10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16" t="s">
        <v>11</v>
      </c>
      <c r="C11" s="716"/>
      <c r="D11" s="716"/>
      <c r="E11" s="716"/>
      <c r="F11" s="716"/>
      <c r="G11" s="71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715"/>
      <c r="I11" s="715"/>
      <c r="J11" s="715"/>
      <c r="K11" s="715"/>
      <c r="L11" s="715"/>
      <c r="M11" s="715"/>
      <c r="N11" s="715"/>
      <c r="O11" s="715"/>
      <c r="P11" s="715"/>
      <c r="Q11" s="715"/>
      <c r="R11" s="715"/>
      <c r="S11" s="715"/>
      <c r="T11" s="715"/>
      <c r="U11" s="715"/>
      <c r="V11" s="715"/>
      <c r="W11" s="715"/>
      <c r="X11" s="715"/>
    </row>
    <row r="12" spans="1:24" s="44" customFormat="1" ht="12.75" customHeight="1" x14ac:dyDescent="0.2">
      <c r="D12" s="88"/>
      <c r="E12" s="88"/>
      <c r="F12" s="88"/>
      <c r="G12" s="88"/>
      <c r="H12" s="88"/>
      <c r="K12" s="694" t="s">
        <v>13</v>
      </c>
      <c r="L12" s="694"/>
      <c r="M12" s="694"/>
      <c r="N12" s="694"/>
      <c r="O12" s="694"/>
      <c r="P12" s="694"/>
      <c r="Q12" s="694"/>
      <c r="R12" s="694"/>
      <c r="S12" s="694"/>
    </row>
    <row r="13" spans="1:24" ht="11.25" customHeight="1" x14ac:dyDescent="0.25"/>
    <row r="14" spans="1:24" s="44" customFormat="1" ht="15" customHeight="1" x14ac:dyDescent="0.2">
      <c r="A14" s="697" t="s">
        <v>14</v>
      </c>
      <c r="B14" s="697" t="s">
        <v>15</v>
      </c>
      <c r="C14" s="700" t="s">
        <v>16</v>
      </c>
      <c r="D14" s="703" t="s">
        <v>126</v>
      </c>
      <c r="E14" s="704"/>
      <c r="F14" s="704"/>
      <c r="G14" s="704"/>
      <c r="H14" s="704"/>
      <c r="I14" s="704"/>
      <c r="J14" s="704"/>
      <c r="K14" s="704"/>
      <c r="L14" s="704"/>
      <c r="M14" s="705"/>
      <c r="N14" s="706" t="s">
        <v>19</v>
      </c>
      <c r="O14" s="706"/>
      <c r="P14" s="706"/>
      <c r="Q14" s="706"/>
      <c r="R14" s="706"/>
      <c r="S14" s="706"/>
      <c r="T14" s="706"/>
      <c r="U14" s="706"/>
      <c r="V14" s="706"/>
      <c r="W14" s="707"/>
      <c r="X14" s="697" t="s">
        <v>20</v>
      </c>
    </row>
    <row r="15" spans="1:24" s="44" customFormat="1" ht="15" customHeight="1" x14ac:dyDescent="0.2">
      <c r="A15" s="698"/>
      <c r="B15" s="698"/>
      <c r="C15" s="701"/>
      <c r="D15" s="703" t="s">
        <v>957</v>
      </c>
      <c r="E15" s="704"/>
      <c r="F15" s="704"/>
      <c r="G15" s="704"/>
      <c r="H15" s="704"/>
      <c r="I15" s="704"/>
      <c r="J15" s="704"/>
      <c r="K15" s="704"/>
      <c r="L15" s="704"/>
      <c r="M15" s="705"/>
      <c r="N15" s="708"/>
      <c r="O15" s="708"/>
      <c r="P15" s="708"/>
      <c r="Q15" s="708"/>
      <c r="R15" s="708"/>
      <c r="S15" s="708"/>
      <c r="T15" s="708"/>
      <c r="U15" s="708"/>
      <c r="V15" s="708"/>
      <c r="W15" s="709"/>
      <c r="X15" s="698"/>
    </row>
    <row r="16" spans="1:24" s="44" customFormat="1" ht="15" customHeight="1" x14ac:dyDescent="0.2">
      <c r="A16" s="698"/>
      <c r="B16" s="698"/>
      <c r="C16" s="701"/>
      <c r="D16" s="723" t="s">
        <v>28</v>
      </c>
      <c r="E16" s="724"/>
      <c r="F16" s="724"/>
      <c r="G16" s="724"/>
      <c r="H16" s="725"/>
      <c r="I16" s="713" t="s">
        <v>29</v>
      </c>
      <c r="J16" s="704"/>
      <c r="K16" s="704"/>
      <c r="L16" s="704"/>
      <c r="M16" s="705"/>
      <c r="N16" s="714" t="s">
        <v>127</v>
      </c>
      <c r="O16" s="710"/>
      <c r="P16" s="710" t="s">
        <v>128</v>
      </c>
      <c r="Q16" s="710"/>
      <c r="R16" s="710" t="s">
        <v>129</v>
      </c>
      <c r="S16" s="710"/>
      <c r="T16" s="710" t="s">
        <v>130</v>
      </c>
      <c r="U16" s="710"/>
      <c r="V16" s="710" t="s">
        <v>131</v>
      </c>
      <c r="W16" s="710"/>
      <c r="X16" s="698"/>
    </row>
    <row r="17" spans="1:24" s="44" customFormat="1" ht="111.75" customHeight="1" x14ac:dyDescent="0.2">
      <c r="A17" s="698"/>
      <c r="B17" s="698"/>
      <c r="C17" s="701"/>
      <c r="D17" s="717" t="s">
        <v>127</v>
      </c>
      <c r="E17" s="719" t="s">
        <v>128</v>
      </c>
      <c r="F17" s="719" t="s">
        <v>129</v>
      </c>
      <c r="G17" s="719" t="s">
        <v>130</v>
      </c>
      <c r="H17" s="719" t="s">
        <v>132</v>
      </c>
      <c r="I17" s="721" t="s">
        <v>133</v>
      </c>
      <c r="J17" s="721" t="s">
        <v>128</v>
      </c>
      <c r="K17" s="721" t="s">
        <v>129</v>
      </c>
      <c r="L17" s="721" t="s">
        <v>130</v>
      </c>
      <c r="M17" s="711" t="s">
        <v>132</v>
      </c>
      <c r="N17" s="714"/>
      <c r="O17" s="710"/>
      <c r="P17" s="710"/>
      <c r="Q17" s="710"/>
      <c r="R17" s="710"/>
      <c r="S17" s="710"/>
      <c r="T17" s="710"/>
      <c r="U17" s="710"/>
      <c r="V17" s="710"/>
      <c r="W17" s="710"/>
      <c r="X17" s="698"/>
    </row>
    <row r="18" spans="1:24" s="44" customFormat="1" ht="40.5" customHeight="1" x14ac:dyDescent="0.2">
      <c r="A18" s="699"/>
      <c r="B18" s="699"/>
      <c r="C18" s="702"/>
      <c r="D18" s="718"/>
      <c r="E18" s="720"/>
      <c r="F18" s="720"/>
      <c r="G18" s="720"/>
      <c r="H18" s="720"/>
      <c r="I18" s="722"/>
      <c r="J18" s="722"/>
      <c r="K18" s="722"/>
      <c r="L18" s="722"/>
      <c r="M18" s="712"/>
      <c r="N18" s="133" t="s">
        <v>26</v>
      </c>
      <c r="O18" s="50" t="s">
        <v>27</v>
      </c>
      <c r="P18" s="50" t="s">
        <v>26</v>
      </c>
      <c r="Q18" s="50" t="s">
        <v>27</v>
      </c>
      <c r="R18" s="50" t="s">
        <v>26</v>
      </c>
      <c r="S18" s="50" t="s">
        <v>27</v>
      </c>
      <c r="T18" s="50" t="s">
        <v>26</v>
      </c>
      <c r="U18" s="50" t="s">
        <v>27</v>
      </c>
      <c r="V18" s="50" t="s">
        <v>26</v>
      </c>
      <c r="W18" s="50" t="s">
        <v>27</v>
      </c>
      <c r="X18" s="699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30</v>
      </c>
      <c r="C20" s="110" t="s">
        <v>31</v>
      </c>
      <c r="D20" s="136">
        <f>H20</f>
        <v>323.01189371866661</v>
      </c>
      <c r="E20" s="90">
        <v>0</v>
      </c>
      <c r="F20" s="90">
        <v>0</v>
      </c>
      <c r="G20" s="90">
        <v>0</v>
      </c>
      <c r="H20" s="18">
        <f>'10'!G18</f>
        <v>323.01189371866661</v>
      </c>
      <c r="I20" s="17">
        <f>M20</f>
        <v>360.73475764799997</v>
      </c>
      <c r="J20" s="17">
        <v>0</v>
      </c>
      <c r="K20" s="17">
        <v>0</v>
      </c>
      <c r="L20" s="17">
        <v>0</v>
      </c>
      <c r="M20" s="123">
        <f>'10'!H18</f>
        <v>360.73475764799997</v>
      </c>
      <c r="N20" s="115">
        <f>I20-D20</f>
        <v>37.722863929333357</v>
      </c>
      <c r="O20" s="17">
        <f>IF(D20&gt;0,I20/D20,0)*100</f>
        <v>111.67847520877632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37.722863929333357</v>
      </c>
      <c r="W20" s="17">
        <f>IF(H20&gt;0,M20/H20,0)*100</f>
        <v>111.67847520877632</v>
      </c>
      <c r="X20" s="19"/>
    </row>
    <row r="21" spans="1:24" s="6" customFormat="1" outlineLevel="1" x14ac:dyDescent="0.25">
      <c r="A21" s="21" t="s">
        <v>32</v>
      </c>
      <c r="B21" s="22" t="s">
        <v>33</v>
      </c>
      <c r="C21" s="111" t="s">
        <v>31</v>
      </c>
      <c r="D21" s="136">
        <f t="shared" ref="D21:D26" si="0">H21</f>
        <v>72.830753099999995</v>
      </c>
      <c r="E21" s="90">
        <v>0</v>
      </c>
      <c r="F21" s="90">
        <v>0</v>
      </c>
      <c r="G21" s="90">
        <v>0</v>
      </c>
      <c r="H21" s="18">
        <f>'10'!G19</f>
        <v>72.830753099999995</v>
      </c>
      <c r="I21" s="17">
        <f t="shared" ref="I21:I26" si="1">M21</f>
        <v>109.69018166399999</v>
      </c>
      <c r="J21" s="17">
        <v>0</v>
      </c>
      <c r="K21" s="17">
        <v>0</v>
      </c>
      <c r="L21" s="17">
        <v>0</v>
      </c>
      <c r="M21" s="123">
        <f>'10'!H19</f>
        <v>109.69018166399999</v>
      </c>
      <c r="N21" s="115">
        <f t="shared" ref="N21:N26" si="2">I21-D21</f>
        <v>36.859428563999998</v>
      </c>
      <c r="O21" s="17">
        <f t="shared" ref="O21:O26" si="3">IF(D21&gt;0,I21/D21,0)*100</f>
        <v>150.60970399879059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36.859428563999998</v>
      </c>
      <c r="W21" s="17">
        <f t="shared" ref="W21:W26" si="5">IF(H21&gt;0,M21/H21,0)*100</f>
        <v>150.60970399879059</v>
      </c>
      <c r="X21" s="25"/>
    </row>
    <row r="22" spans="1:24" s="6" customFormat="1" ht="24" outlineLevel="1" x14ac:dyDescent="0.25">
      <c r="A22" s="21" t="s">
        <v>34</v>
      </c>
      <c r="B22" s="22" t="s">
        <v>35</v>
      </c>
      <c r="C22" s="111" t="s">
        <v>31</v>
      </c>
      <c r="D22" s="136">
        <f t="shared" si="0"/>
        <v>120.93128984599998</v>
      </c>
      <c r="E22" s="90">
        <v>0</v>
      </c>
      <c r="F22" s="90">
        <v>0</v>
      </c>
      <c r="G22" s="90">
        <v>0</v>
      </c>
      <c r="H22" s="18">
        <f>'10'!G20</f>
        <v>120.93128984599998</v>
      </c>
      <c r="I22" s="17">
        <f t="shared" si="1"/>
        <v>114.21144197999999</v>
      </c>
      <c r="J22" s="17">
        <v>0</v>
      </c>
      <c r="K22" s="17">
        <v>0</v>
      </c>
      <c r="L22" s="17">
        <v>0</v>
      </c>
      <c r="M22" s="123">
        <f>'10'!H20</f>
        <v>114.21144197999999</v>
      </c>
      <c r="N22" s="115">
        <f t="shared" si="2"/>
        <v>-6.719847865999995</v>
      </c>
      <c r="O22" s="17">
        <f t="shared" si="3"/>
        <v>94.443251308608893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-6.719847865999995</v>
      </c>
      <c r="W22" s="17">
        <f t="shared" si="5"/>
        <v>94.443251308608893</v>
      </c>
      <c r="X22" s="25"/>
    </row>
    <row r="23" spans="1:24" s="6" customFormat="1" ht="48" outlineLevel="1" x14ac:dyDescent="0.25">
      <c r="A23" s="21" t="s">
        <v>36</v>
      </c>
      <c r="B23" s="22" t="s">
        <v>37</v>
      </c>
      <c r="C23" s="111" t="s">
        <v>31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>
        <f>'10'!Q21</f>
        <v>0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39</v>
      </c>
      <c r="B24" s="22" t="s">
        <v>40</v>
      </c>
      <c r="C24" s="111" t="s">
        <v>31</v>
      </c>
      <c r="D24" s="136">
        <f t="shared" si="0"/>
        <v>85.871186360666641</v>
      </c>
      <c r="E24" s="90">
        <v>0</v>
      </c>
      <c r="F24" s="90">
        <v>0</v>
      </c>
      <c r="G24" s="90">
        <v>0</v>
      </c>
      <c r="H24" s="18">
        <f>'10'!G22</f>
        <v>85.871186360666641</v>
      </c>
      <c r="I24" s="17">
        <f t="shared" si="1"/>
        <v>93.780390311999994</v>
      </c>
      <c r="J24" s="17">
        <v>0</v>
      </c>
      <c r="K24" s="17">
        <v>0</v>
      </c>
      <c r="L24" s="17">
        <v>0</v>
      </c>
      <c r="M24" s="123">
        <f>'10'!H22</f>
        <v>93.780390311999994</v>
      </c>
      <c r="N24" s="115">
        <f t="shared" si="2"/>
        <v>7.9092039513333532</v>
      </c>
      <c r="O24" s="17">
        <f t="shared" si="3"/>
        <v>109.21054463847047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7.9092039513333532</v>
      </c>
      <c r="W24" s="17">
        <f t="shared" si="5"/>
        <v>109.21054463847047</v>
      </c>
      <c r="X24" s="25"/>
    </row>
    <row r="25" spans="1:24" s="6" customFormat="1" ht="36" outlineLevel="1" x14ac:dyDescent="0.25">
      <c r="A25" s="26" t="s">
        <v>41</v>
      </c>
      <c r="B25" s="22" t="s">
        <v>42</v>
      </c>
      <c r="C25" s="111" t="s">
        <v>31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</v>
      </c>
      <c r="J25" s="17">
        <v>0</v>
      </c>
      <c r="K25" s="17">
        <v>0</v>
      </c>
      <c r="L25" s="17">
        <v>0</v>
      </c>
      <c r="M25" s="123">
        <f>'10'!H23</f>
        <v>0</v>
      </c>
      <c r="N25" s="115">
        <f t="shared" si="2"/>
        <v>0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</v>
      </c>
      <c r="W25" s="17">
        <f t="shared" si="5"/>
        <v>0</v>
      </c>
      <c r="X25" s="25"/>
    </row>
    <row r="26" spans="1:24" s="6" customFormat="1" outlineLevel="1" x14ac:dyDescent="0.25">
      <c r="A26" s="26" t="s">
        <v>43</v>
      </c>
      <c r="B26" s="22" t="s">
        <v>44</v>
      </c>
      <c r="C26" s="111" t="s">
        <v>31</v>
      </c>
      <c r="D26" s="136">
        <f t="shared" si="0"/>
        <v>43.378664411999999</v>
      </c>
      <c r="E26" s="90">
        <v>0</v>
      </c>
      <c r="F26" s="90">
        <v>0</v>
      </c>
      <c r="G26" s="90">
        <v>0</v>
      </c>
      <c r="H26" s="18">
        <f>'10'!G24</f>
        <v>43.378664411999999</v>
      </c>
      <c r="I26" s="17">
        <f t="shared" si="1"/>
        <v>43.052743692</v>
      </c>
      <c r="J26" s="17">
        <v>0</v>
      </c>
      <c r="K26" s="17">
        <v>0</v>
      </c>
      <c r="L26" s="17">
        <v>0</v>
      </c>
      <c r="M26" s="123">
        <f>'10'!H24</f>
        <v>43.052743692</v>
      </c>
      <c r="N26" s="115">
        <f t="shared" si="2"/>
        <v>-0.32592071999999916</v>
      </c>
      <c r="O26" s="17">
        <f t="shared" si="3"/>
        <v>99.248661238380961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-0.32592071999999916</v>
      </c>
      <c r="W26" s="17">
        <f t="shared" si="5"/>
        <v>99.248661238380961</v>
      </c>
      <c r="X26" s="25"/>
    </row>
    <row r="27" spans="1:24" s="6" customFormat="1" x14ac:dyDescent="0.25">
      <c r="A27" s="27">
        <v>1</v>
      </c>
      <c r="B27" s="28" t="s">
        <v>45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46</v>
      </c>
      <c r="B28" s="33" t="s">
        <v>47</v>
      </c>
      <c r="C28" s="112" t="s">
        <v>31</v>
      </c>
      <c r="D28" s="138">
        <f t="shared" ref="D28:D60" si="6">H28</f>
        <v>72.830753099999995</v>
      </c>
      <c r="E28" s="93">
        <v>0</v>
      </c>
      <c r="F28" s="93">
        <v>0</v>
      </c>
      <c r="G28" s="93">
        <v>0</v>
      </c>
      <c r="H28" s="93">
        <f>'10'!G26</f>
        <v>72.830753099999995</v>
      </c>
      <c r="I28" s="34">
        <f t="shared" ref="I28:I60" si="7">M28</f>
        <v>109.69018166399999</v>
      </c>
      <c r="J28" s="34">
        <v>0</v>
      </c>
      <c r="K28" s="34">
        <v>0</v>
      </c>
      <c r="L28" s="34">
        <v>0</v>
      </c>
      <c r="M28" s="129">
        <f>'10'!H26</f>
        <v>109.69018166399999</v>
      </c>
      <c r="N28" s="117">
        <f>I28-D28</f>
        <v>36.859428563999998</v>
      </c>
      <c r="O28" s="34">
        <f>IF(D28&gt;0,I28/D28,0)*100</f>
        <v>150.60970399879059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60" si="8">M28-H28</f>
        <v>36.859428563999998</v>
      </c>
      <c r="W28" s="34">
        <f>IF(H28&gt;0,M28/H28,0)*100</f>
        <v>150.60970399879059</v>
      </c>
      <c r="X28" s="36"/>
    </row>
    <row r="29" spans="1:24" s="6" customFormat="1" ht="36" outlineLevel="1" x14ac:dyDescent="0.25">
      <c r="A29" s="37" t="s">
        <v>48</v>
      </c>
      <c r="B29" s="38" t="s">
        <v>49</v>
      </c>
      <c r="C29" s="111" t="s">
        <v>31</v>
      </c>
      <c r="D29" s="139">
        <f t="shared" si="6"/>
        <v>72.830753099999995</v>
      </c>
      <c r="E29" s="91">
        <v>0</v>
      </c>
      <c r="F29" s="91">
        <v>0</v>
      </c>
      <c r="G29" s="91">
        <v>0</v>
      </c>
      <c r="H29" s="91">
        <f>'10'!G27</f>
        <v>72.830753099999995</v>
      </c>
      <c r="I29" s="23">
        <f t="shared" si="7"/>
        <v>109.69018166399999</v>
      </c>
      <c r="J29" s="23">
        <v>0</v>
      </c>
      <c r="K29" s="23">
        <v>0</v>
      </c>
      <c r="L29" s="23">
        <v>0</v>
      </c>
      <c r="M29" s="125">
        <f>'10'!H27</f>
        <v>109.69018166399999</v>
      </c>
      <c r="N29" s="116">
        <f t="shared" ref="N29:N60" si="9">I29-D29</f>
        <v>36.859428563999998</v>
      </c>
      <c r="O29" s="23">
        <f t="shared" ref="O29:O60" si="10">IF(D29&gt;0,I29/D29,0)*100</f>
        <v>150.60970399879059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36.859428563999998</v>
      </c>
      <c r="W29" s="23">
        <f t="shared" ref="W29:W60" si="11">IF(H29&gt;0,M29/H29,0)*100</f>
        <v>150.60970399879059</v>
      </c>
      <c r="X29" s="25"/>
    </row>
    <row r="30" spans="1:24" s="6" customFormat="1" ht="48" outlineLevel="2" x14ac:dyDescent="0.25">
      <c r="A30" s="39" t="s">
        <v>50</v>
      </c>
      <c r="B30" s="40" t="s">
        <v>51</v>
      </c>
      <c r="C30" s="113" t="s">
        <v>31</v>
      </c>
      <c r="D30" s="140">
        <f t="shared" si="6"/>
        <v>59.302798199999998</v>
      </c>
      <c r="E30" s="94">
        <v>0</v>
      </c>
      <c r="F30" s="94">
        <v>0</v>
      </c>
      <c r="G30" s="94">
        <v>0</v>
      </c>
      <c r="H30" s="94">
        <f>'10'!G28</f>
        <v>59.302798199999998</v>
      </c>
      <c r="I30" s="41">
        <f t="shared" si="7"/>
        <v>34.550220119999992</v>
      </c>
      <c r="J30" s="41">
        <v>0</v>
      </c>
      <c r="K30" s="41">
        <v>0</v>
      </c>
      <c r="L30" s="41">
        <v>0</v>
      </c>
      <c r="M30" s="131">
        <f>'10'!H28</f>
        <v>34.550220119999992</v>
      </c>
      <c r="N30" s="118">
        <f t="shared" si="9"/>
        <v>-24.752578080000006</v>
      </c>
      <c r="O30" s="41">
        <f t="shared" si="10"/>
        <v>58.260691179324475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-24.752578080000006</v>
      </c>
      <c r="W30" s="41">
        <f t="shared" si="11"/>
        <v>58.260691179324475</v>
      </c>
      <c r="X30" s="43"/>
    </row>
    <row r="31" spans="1:24" s="6" customFormat="1" ht="48" outlineLevel="2" x14ac:dyDescent="0.25">
      <c r="A31" s="39" t="s">
        <v>52</v>
      </c>
      <c r="B31" s="40" t="s">
        <v>53</v>
      </c>
      <c r="C31" s="113" t="s">
        <v>31</v>
      </c>
      <c r="D31" s="140">
        <f t="shared" si="6"/>
        <v>13.527954900000001</v>
      </c>
      <c r="E31" s="94">
        <v>0</v>
      </c>
      <c r="F31" s="94">
        <v>0</v>
      </c>
      <c r="G31" s="94">
        <v>0</v>
      </c>
      <c r="H31" s="94">
        <f>'10'!G29</f>
        <v>13.527954900000001</v>
      </c>
      <c r="I31" s="41">
        <f t="shared" si="7"/>
        <v>31.305915024000001</v>
      </c>
      <c r="J31" s="41">
        <v>0</v>
      </c>
      <c r="K31" s="41">
        <v>0</v>
      </c>
      <c r="L31" s="41">
        <v>0</v>
      </c>
      <c r="M31" s="131">
        <f>'10'!H29</f>
        <v>31.305915024000001</v>
      </c>
      <c r="N31" s="118">
        <f t="shared" si="9"/>
        <v>17.777960124</v>
      </c>
      <c r="O31" s="41">
        <f t="shared" si="10"/>
        <v>231.41646505637004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17.777960124</v>
      </c>
      <c r="W31" s="41">
        <f t="shared" si="11"/>
        <v>231.41646505637004</v>
      </c>
      <c r="X31" s="43"/>
    </row>
    <row r="32" spans="1:24" s="6" customFormat="1" ht="36" outlineLevel="2" x14ac:dyDescent="0.25">
      <c r="A32" s="39" t="s">
        <v>54</v>
      </c>
      <c r="B32" s="40" t="s">
        <v>55</v>
      </c>
      <c r="C32" s="113" t="s">
        <v>31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43.834046520000001</v>
      </c>
      <c r="J32" s="41">
        <v>0</v>
      </c>
      <c r="K32" s="41">
        <v>0</v>
      </c>
      <c r="L32" s="41">
        <v>0</v>
      </c>
      <c r="M32" s="131">
        <f>'10'!H30</f>
        <v>43.834046520000001</v>
      </c>
      <c r="N32" s="118">
        <f t="shared" si="9"/>
        <v>43.834046520000001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43.834046520000001</v>
      </c>
      <c r="W32" s="41">
        <f t="shared" si="11"/>
        <v>0</v>
      </c>
      <c r="X32" s="43"/>
    </row>
    <row r="33" spans="1:24" s="6" customFormat="1" ht="36" x14ac:dyDescent="0.25">
      <c r="A33" s="32" t="s">
        <v>56</v>
      </c>
      <c r="B33" s="33" t="s">
        <v>57</v>
      </c>
      <c r="C33" s="112" t="s">
        <v>31</v>
      </c>
      <c r="D33" s="138">
        <f t="shared" si="6"/>
        <v>120.93128984599998</v>
      </c>
      <c r="E33" s="93">
        <v>0</v>
      </c>
      <c r="F33" s="93">
        <v>0</v>
      </c>
      <c r="G33" s="93">
        <v>0</v>
      </c>
      <c r="H33" s="93">
        <f>'10'!G31</f>
        <v>120.93128984599998</v>
      </c>
      <c r="I33" s="34">
        <f>M33</f>
        <v>114.21144197999999</v>
      </c>
      <c r="J33" s="34">
        <v>0</v>
      </c>
      <c r="K33" s="34">
        <v>0</v>
      </c>
      <c r="L33" s="34">
        <v>0</v>
      </c>
      <c r="M33" s="129">
        <f>'10'!H31</f>
        <v>114.21144197999999</v>
      </c>
      <c r="N33" s="117">
        <f t="shared" si="9"/>
        <v>-6.719847865999995</v>
      </c>
      <c r="O33" s="34">
        <f t="shared" si="10"/>
        <v>94.443251308608893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-6.719847865999995</v>
      </c>
      <c r="W33" s="34">
        <f t="shared" si="11"/>
        <v>94.443251308608893</v>
      </c>
      <c r="X33" s="36"/>
    </row>
    <row r="34" spans="1:24" s="6" customFormat="1" ht="60" outlineLevel="1" x14ac:dyDescent="0.25">
      <c r="A34" s="26" t="s">
        <v>58</v>
      </c>
      <c r="B34" s="22" t="s">
        <v>59</v>
      </c>
      <c r="C34" s="111" t="s">
        <v>31</v>
      </c>
      <c r="D34" s="139">
        <f t="shared" si="6"/>
        <v>74.471673561999992</v>
      </c>
      <c r="E34" s="91">
        <v>0</v>
      </c>
      <c r="F34" s="91">
        <v>0</v>
      </c>
      <c r="G34" s="91">
        <v>0</v>
      </c>
      <c r="H34" s="91">
        <f>'10'!G32</f>
        <v>74.471673561999992</v>
      </c>
      <c r="I34" s="23">
        <f t="shared" si="7"/>
        <v>72.753452315999994</v>
      </c>
      <c r="J34" s="23">
        <v>0</v>
      </c>
      <c r="K34" s="23">
        <v>0</v>
      </c>
      <c r="L34" s="23">
        <v>0</v>
      </c>
      <c r="M34" s="125">
        <f>'10'!H32</f>
        <v>72.753452315999994</v>
      </c>
      <c r="N34" s="116">
        <f t="shared" si="9"/>
        <v>-1.7182212459999988</v>
      </c>
      <c r="O34" s="23">
        <f t="shared" si="10"/>
        <v>97.692785506465725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-1.7182212459999988</v>
      </c>
      <c r="W34" s="23">
        <f t="shared" si="11"/>
        <v>97.692785506465725</v>
      </c>
      <c r="X34" s="25"/>
    </row>
    <row r="35" spans="1:24" s="6" customFormat="1" outlineLevel="2" x14ac:dyDescent="0.25">
      <c r="A35" s="39" t="s">
        <v>60</v>
      </c>
      <c r="B35" s="40" t="s">
        <v>61</v>
      </c>
      <c r="C35" s="113" t="s">
        <v>62</v>
      </c>
      <c r="D35" s="140">
        <f t="shared" si="6"/>
        <v>74.471673561999992</v>
      </c>
      <c r="E35" s="94">
        <v>0</v>
      </c>
      <c r="F35" s="94">
        <v>0</v>
      </c>
      <c r="G35" s="94">
        <v>0</v>
      </c>
      <c r="H35" s="94">
        <f>'10'!G33</f>
        <v>74.471673561999992</v>
      </c>
      <c r="I35" s="41">
        <f t="shared" si="7"/>
        <v>72.753452315999994</v>
      </c>
      <c r="J35" s="41">
        <v>0</v>
      </c>
      <c r="K35" s="41">
        <v>0</v>
      </c>
      <c r="L35" s="41">
        <v>0</v>
      </c>
      <c r="M35" s="131">
        <f>'10'!H33</f>
        <v>72.753452315999994</v>
      </c>
      <c r="N35" s="118">
        <f t="shared" si="9"/>
        <v>-1.7182212459999988</v>
      </c>
      <c r="O35" s="41">
        <f t="shared" si="10"/>
        <v>97.692785506465725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-1.7182212459999988</v>
      </c>
      <c r="W35" s="41">
        <f t="shared" si="11"/>
        <v>97.692785506465725</v>
      </c>
      <c r="X35" s="43"/>
    </row>
    <row r="36" spans="1:24" s="6" customFormat="1" ht="36" outlineLevel="1" x14ac:dyDescent="0.25">
      <c r="A36" s="26" t="s">
        <v>63</v>
      </c>
      <c r="B36" s="22" t="s">
        <v>64</v>
      </c>
      <c r="C36" s="111" t="s">
        <v>31</v>
      </c>
      <c r="D36" s="139">
        <f t="shared" si="6"/>
        <v>15.215894715999999</v>
      </c>
      <c r="E36" s="91">
        <v>0</v>
      </c>
      <c r="F36" s="91">
        <v>0</v>
      </c>
      <c r="G36" s="91">
        <v>0</v>
      </c>
      <c r="H36" s="91">
        <f>'10'!G34</f>
        <v>15.215894715999999</v>
      </c>
      <c r="I36" s="23">
        <f t="shared" si="7"/>
        <v>11.032427328000001</v>
      </c>
      <c r="J36" s="23">
        <v>0</v>
      </c>
      <c r="K36" s="23">
        <v>0</v>
      </c>
      <c r="L36" s="23">
        <v>0</v>
      </c>
      <c r="M36" s="125">
        <f>'10'!H34</f>
        <v>11.032427328000001</v>
      </c>
      <c r="N36" s="116">
        <f t="shared" si="9"/>
        <v>-4.1834673879999986</v>
      </c>
      <c r="O36" s="23">
        <f t="shared" si="10"/>
        <v>72.505938913990065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-4.1834673879999986</v>
      </c>
      <c r="W36" s="23">
        <f t="shared" si="11"/>
        <v>72.505938913990065</v>
      </c>
      <c r="X36" s="25"/>
    </row>
    <row r="37" spans="1:24" s="6" customFormat="1" outlineLevel="2" x14ac:dyDescent="0.25">
      <c r="A37" s="39" t="s">
        <v>65</v>
      </c>
      <c r="B37" s="40" t="s">
        <v>66</v>
      </c>
      <c r="C37" s="113" t="s">
        <v>67</v>
      </c>
      <c r="D37" s="140">
        <f t="shared" si="6"/>
        <v>6.2988000000000002E-2</v>
      </c>
      <c r="E37" s="94">
        <v>0</v>
      </c>
      <c r="F37" s="94">
        <v>0</v>
      </c>
      <c r="G37" s="94">
        <v>0</v>
      </c>
      <c r="H37" s="94">
        <f>'10'!G35</f>
        <v>6.2988000000000002E-2</v>
      </c>
      <c r="I37" s="41">
        <f t="shared" si="7"/>
        <v>6.2983127999999999E-2</v>
      </c>
      <c r="J37" s="41">
        <v>0</v>
      </c>
      <c r="K37" s="41">
        <v>0</v>
      </c>
      <c r="L37" s="41">
        <v>0</v>
      </c>
      <c r="M37" s="131">
        <f>'10'!H35</f>
        <v>6.2983127999999999E-2</v>
      </c>
      <c r="N37" s="118">
        <f t="shared" si="9"/>
        <v>-4.8720000000029851E-6</v>
      </c>
      <c r="O37" s="41">
        <f t="shared" si="10"/>
        <v>99.992265193370159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-4.8720000000029851E-6</v>
      </c>
      <c r="W37" s="41">
        <f t="shared" si="11"/>
        <v>99.992265193370159</v>
      </c>
      <c r="X37" s="43"/>
    </row>
    <row r="38" spans="1:24" s="6" customFormat="1" ht="24" outlineLevel="2" x14ac:dyDescent="0.25">
      <c r="A38" s="39" t="s">
        <v>68</v>
      </c>
      <c r="B38" s="40" t="s">
        <v>69</v>
      </c>
      <c r="C38" s="113" t="s">
        <v>70</v>
      </c>
      <c r="D38" s="140">
        <f t="shared" si="6"/>
        <v>1.4950107159999997</v>
      </c>
      <c r="E38" s="94">
        <v>0</v>
      </c>
      <c r="F38" s="94">
        <v>0</v>
      </c>
      <c r="G38" s="94">
        <v>0</v>
      </c>
      <c r="H38" s="94">
        <f>'10'!G36</f>
        <v>1.4950107159999997</v>
      </c>
      <c r="I38" s="41">
        <f t="shared" si="7"/>
        <v>1.075908576</v>
      </c>
      <c r="J38" s="41">
        <v>0</v>
      </c>
      <c r="K38" s="41">
        <v>0</v>
      </c>
      <c r="L38" s="41">
        <v>0</v>
      </c>
      <c r="M38" s="131">
        <f>'10'!H36</f>
        <v>1.075908576</v>
      </c>
      <c r="N38" s="118">
        <f t="shared" si="9"/>
        <v>-0.41910213999999968</v>
      </c>
      <c r="O38" s="41">
        <f t="shared" si="10"/>
        <v>71.966612980451728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-0.41910213999999968</v>
      </c>
      <c r="W38" s="41">
        <f t="shared" si="11"/>
        <v>71.966612980451728</v>
      </c>
      <c r="X38" s="43"/>
    </row>
    <row r="39" spans="1:24" s="6" customFormat="1" ht="24" outlineLevel="2" x14ac:dyDescent="0.25">
      <c r="A39" s="39" t="s">
        <v>71</v>
      </c>
      <c r="B39" s="40" t="s">
        <v>72</v>
      </c>
      <c r="C39" s="113" t="s">
        <v>73</v>
      </c>
      <c r="D39" s="140">
        <f t="shared" si="6"/>
        <v>2.0654880000000002</v>
      </c>
      <c r="E39" s="94">
        <v>0</v>
      </c>
      <c r="F39" s="94">
        <v>0</v>
      </c>
      <c r="G39" s="94">
        <v>0</v>
      </c>
      <c r="H39" s="94">
        <f>'10'!G37</f>
        <v>2.0654880000000002</v>
      </c>
      <c r="I39" s="41">
        <f t="shared" si="7"/>
        <v>0.27999999599999997</v>
      </c>
      <c r="J39" s="41">
        <v>0</v>
      </c>
      <c r="K39" s="41">
        <v>0</v>
      </c>
      <c r="L39" s="41">
        <v>0</v>
      </c>
      <c r="M39" s="131">
        <f>'10'!H37</f>
        <v>0.27999999599999997</v>
      </c>
      <c r="N39" s="118">
        <f t="shared" si="9"/>
        <v>-1.7854880040000003</v>
      </c>
      <c r="O39" s="41">
        <f t="shared" si="10"/>
        <v>13.556118263577419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-1.7854880040000003</v>
      </c>
      <c r="W39" s="41">
        <f t="shared" si="11"/>
        <v>13.556118263577419</v>
      </c>
      <c r="X39" s="43"/>
    </row>
    <row r="40" spans="1:24" s="6" customFormat="1" ht="24" outlineLevel="2" x14ac:dyDescent="0.25">
      <c r="A40" s="39" t="s">
        <v>74</v>
      </c>
      <c r="B40" s="40" t="s">
        <v>75</v>
      </c>
      <c r="C40" s="113" t="s">
        <v>76</v>
      </c>
      <c r="D40" s="140">
        <f t="shared" si="6"/>
        <v>11.592407999999999</v>
      </c>
      <c r="E40" s="94">
        <v>0</v>
      </c>
      <c r="F40" s="94">
        <v>0</v>
      </c>
      <c r="G40" s="94">
        <v>0</v>
      </c>
      <c r="H40" s="94">
        <f>'10'!G38</f>
        <v>11.592407999999999</v>
      </c>
      <c r="I40" s="41">
        <f t="shared" si="7"/>
        <v>9.6135356280000011</v>
      </c>
      <c r="J40" s="41">
        <v>0</v>
      </c>
      <c r="K40" s="41">
        <v>0</v>
      </c>
      <c r="L40" s="41">
        <v>0</v>
      </c>
      <c r="M40" s="131">
        <f>'10'!H38</f>
        <v>9.6135356280000011</v>
      </c>
      <c r="N40" s="118">
        <f t="shared" si="9"/>
        <v>-1.9788723719999979</v>
      </c>
      <c r="O40" s="41">
        <f t="shared" si="10"/>
        <v>82.929583120262862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-1.9788723719999979</v>
      </c>
      <c r="W40" s="41">
        <f t="shared" si="11"/>
        <v>82.929583120262862</v>
      </c>
      <c r="X40" s="43"/>
    </row>
    <row r="41" spans="1:24" s="6" customFormat="1" ht="36" outlineLevel="1" x14ac:dyDescent="0.25">
      <c r="A41" s="26" t="s">
        <v>77</v>
      </c>
      <c r="B41" s="22" t="s">
        <v>78</v>
      </c>
      <c r="C41" s="111" t="s">
        <v>31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>
        <f>'10'!Q39</f>
        <v>0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79</v>
      </c>
      <c r="B42" s="22" t="s">
        <v>80</v>
      </c>
      <c r="C42" s="111" t="s">
        <v>31</v>
      </c>
      <c r="D42" s="139">
        <f t="shared" si="6"/>
        <v>31.243721568000002</v>
      </c>
      <c r="E42" s="91">
        <v>0</v>
      </c>
      <c r="F42" s="91">
        <v>0</v>
      </c>
      <c r="G42" s="91">
        <v>0</v>
      </c>
      <c r="H42" s="91">
        <f>'10'!G40</f>
        <v>31.243721568000002</v>
      </c>
      <c r="I42" s="23">
        <f t="shared" si="7"/>
        <v>30.425562335999995</v>
      </c>
      <c r="J42" s="23">
        <v>0</v>
      </c>
      <c r="K42" s="23">
        <v>0</v>
      </c>
      <c r="L42" s="23">
        <v>0</v>
      </c>
      <c r="M42" s="125">
        <f>'10'!H40</f>
        <v>30.425562335999995</v>
      </c>
      <c r="N42" s="116">
        <f t="shared" si="9"/>
        <v>-0.8181592320000064</v>
      </c>
      <c r="O42" s="23">
        <f t="shared" si="10"/>
        <v>97.38136434797201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-0.8181592320000064</v>
      </c>
      <c r="W42" s="23">
        <f t="shared" si="11"/>
        <v>97.38136434797201</v>
      </c>
      <c r="X42" s="25"/>
    </row>
    <row r="43" spans="1:24" s="6" customFormat="1" ht="24" outlineLevel="2" x14ac:dyDescent="0.25">
      <c r="A43" s="39" t="s">
        <v>81</v>
      </c>
      <c r="B43" s="40" t="s">
        <v>82</v>
      </c>
      <c r="C43" s="113" t="s">
        <v>83</v>
      </c>
      <c r="D43" s="140">
        <f t="shared" si="6"/>
        <v>3.8659124760000001</v>
      </c>
      <c r="E43" s="94">
        <v>0</v>
      </c>
      <c r="F43" s="94">
        <v>0</v>
      </c>
      <c r="G43" s="94">
        <v>0</v>
      </c>
      <c r="H43" s="94">
        <f>'10'!G41</f>
        <v>3.8659124760000001</v>
      </c>
      <c r="I43" s="41">
        <f t="shared" si="7"/>
        <v>3.0388532399999999</v>
      </c>
      <c r="J43" s="41">
        <v>0</v>
      </c>
      <c r="K43" s="41">
        <v>0</v>
      </c>
      <c r="L43" s="41">
        <v>0</v>
      </c>
      <c r="M43" s="131">
        <f>'10'!H41</f>
        <v>3.0388532399999999</v>
      </c>
      <c r="N43" s="118">
        <f t="shared" si="9"/>
        <v>-0.8270592360000002</v>
      </c>
      <c r="O43" s="41">
        <f t="shared" si="10"/>
        <v>78.606364186088726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-0.8270592360000002</v>
      </c>
      <c r="W43" s="41">
        <f t="shared" si="11"/>
        <v>78.606364186088726</v>
      </c>
      <c r="X43" s="43"/>
    </row>
    <row r="44" spans="1:24" s="6" customFormat="1" ht="36" outlineLevel="2" x14ac:dyDescent="0.25">
      <c r="A44" s="39" t="s">
        <v>84</v>
      </c>
      <c r="B44" s="40" t="s">
        <v>85</v>
      </c>
      <c r="C44" s="113" t="s">
        <v>86</v>
      </c>
      <c r="D44" s="140">
        <f t="shared" si="6"/>
        <v>24.609637980000002</v>
      </c>
      <c r="E44" s="94">
        <v>0</v>
      </c>
      <c r="F44" s="94">
        <v>0</v>
      </c>
      <c r="G44" s="94">
        <v>0</v>
      </c>
      <c r="H44" s="94">
        <f>'10'!G42</f>
        <v>24.609637980000002</v>
      </c>
      <c r="I44" s="41">
        <f t="shared" si="7"/>
        <v>24.618537983999996</v>
      </c>
      <c r="J44" s="41">
        <v>0</v>
      </c>
      <c r="K44" s="41">
        <v>0</v>
      </c>
      <c r="L44" s="41">
        <v>0</v>
      </c>
      <c r="M44" s="131">
        <f>'10'!H42</f>
        <v>24.618537983999996</v>
      </c>
      <c r="N44" s="118">
        <f t="shared" si="9"/>
        <v>8.9000039999937997E-3</v>
      </c>
      <c r="O44" s="41">
        <f t="shared" si="10"/>
        <v>100.03616470915675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8.9000039999937997E-3</v>
      </c>
      <c r="W44" s="41">
        <f t="shared" si="11"/>
        <v>100.03616470915675</v>
      </c>
      <c r="X44" s="43"/>
    </row>
    <row r="45" spans="1:24" s="6" customFormat="1" outlineLevel="2" x14ac:dyDescent="0.25">
      <c r="A45" s="39" t="s">
        <v>87</v>
      </c>
      <c r="B45" s="40" t="s">
        <v>953</v>
      </c>
      <c r="C45" s="41" t="s">
        <v>89</v>
      </c>
      <c r="D45" s="140">
        <f t="shared" si="6"/>
        <v>0</v>
      </c>
      <c r="E45" s="94"/>
      <c r="F45" s="94"/>
      <c r="G45" s="94"/>
      <c r="H45" s="94">
        <f>'10'!G43</f>
        <v>0</v>
      </c>
      <c r="I45" s="41">
        <f t="shared" ref="I45" si="12">M45</f>
        <v>0</v>
      </c>
      <c r="J45" s="41">
        <v>0</v>
      </c>
      <c r="K45" s="41">
        <v>0</v>
      </c>
      <c r="L45" s="41">
        <v>0</v>
      </c>
      <c r="M45" s="131">
        <f>'10'!H43</f>
        <v>0</v>
      </c>
      <c r="N45" s="118">
        <f t="shared" ref="N45" si="13">I45-D45</f>
        <v>0</v>
      </c>
      <c r="O45" s="41">
        <f t="shared" ref="O45" si="14">IF(D45&gt;0,I45/D45,0)*100</f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ref="V45" si="15">M45-H45</f>
        <v>0</v>
      </c>
      <c r="W45" s="41">
        <f t="shared" ref="W45" si="16">IF(H45&gt;0,M45/H45,0)*100</f>
        <v>0</v>
      </c>
      <c r="X45" s="43"/>
    </row>
    <row r="46" spans="1:24" s="6" customFormat="1" ht="24" outlineLevel="2" x14ac:dyDescent="0.25">
      <c r="A46" s="39" t="s">
        <v>954</v>
      </c>
      <c r="B46" s="40" t="s">
        <v>88</v>
      </c>
      <c r="C46" s="41" t="s">
        <v>955</v>
      </c>
      <c r="D46" s="140">
        <f t="shared" si="6"/>
        <v>2.7681711120000001</v>
      </c>
      <c r="E46" s="94">
        <v>0</v>
      </c>
      <c r="F46" s="94">
        <v>0</v>
      </c>
      <c r="G46" s="94">
        <v>0</v>
      </c>
      <c r="H46" s="94">
        <f>'10'!G44</f>
        <v>2.7681711120000001</v>
      </c>
      <c r="I46" s="41">
        <f t="shared" si="7"/>
        <v>2.7681711120000001</v>
      </c>
      <c r="J46" s="41">
        <v>0</v>
      </c>
      <c r="K46" s="41">
        <v>0</v>
      </c>
      <c r="L46" s="41">
        <v>0</v>
      </c>
      <c r="M46" s="131">
        <f>'10'!H44</f>
        <v>2.7681711120000001</v>
      </c>
      <c r="N46" s="118">
        <f t="shared" si="9"/>
        <v>0</v>
      </c>
      <c r="O46" s="41">
        <f t="shared" si="10"/>
        <v>100</v>
      </c>
      <c r="P46" s="41">
        <v>0</v>
      </c>
      <c r="Q46" s="41">
        <v>0</v>
      </c>
      <c r="R46" s="41">
        <v>0</v>
      </c>
      <c r="S46" s="41">
        <v>0</v>
      </c>
      <c r="T46" s="43"/>
      <c r="U46" s="43"/>
      <c r="V46" s="41">
        <f t="shared" si="8"/>
        <v>0</v>
      </c>
      <c r="W46" s="41">
        <f t="shared" si="11"/>
        <v>100</v>
      </c>
      <c r="X46" s="43"/>
    </row>
    <row r="47" spans="1:24" s="6" customFormat="1" ht="48" collapsed="1" x14ac:dyDescent="0.25">
      <c r="A47" s="32" t="s">
        <v>90</v>
      </c>
      <c r="B47" s="33" t="s">
        <v>37</v>
      </c>
      <c r="C47" s="112" t="s">
        <v>31</v>
      </c>
      <c r="D47" s="138" t="str">
        <f t="shared" si="6"/>
        <v>нд</v>
      </c>
      <c r="E47" s="93">
        <v>0</v>
      </c>
      <c r="F47" s="93">
        <v>0</v>
      </c>
      <c r="G47" s="93">
        <v>0</v>
      </c>
      <c r="H47" s="93" t="str">
        <f>'10'!G45</f>
        <v>нд</v>
      </c>
      <c r="I47" s="34" t="str">
        <f t="shared" si="7"/>
        <v>нд</v>
      </c>
      <c r="J47" s="34">
        <v>0</v>
      </c>
      <c r="K47" s="34">
        <v>0</v>
      </c>
      <c r="L47" s="34">
        <v>0</v>
      </c>
      <c r="M47" s="129" t="str">
        <f>'10'!H45</f>
        <v>нд</v>
      </c>
      <c r="N47" s="117" t="str">
        <f>'10'!I45</f>
        <v>нд</v>
      </c>
      <c r="O47" s="34" t="str">
        <f>'10'!J45</f>
        <v>нд</v>
      </c>
      <c r="P47" s="34" t="str">
        <f>'10'!K45</f>
        <v>нд</v>
      </c>
      <c r="Q47" s="34" t="str">
        <f>'10'!L45</f>
        <v>нд</v>
      </c>
      <c r="R47" s="34" t="str">
        <f>'10'!M45</f>
        <v>нд</v>
      </c>
      <c r="S47" s="34" t="str">
        <f>'10'!N45</f>
        <v>нд</v>
      </c>
      <c r="T47" s="34" t="str">
        <f>'10'!O45</f>
        <v>нд</v>
      </c>
      <c r="U47" s="34" t="str">
        <f>'10'!P45</f>
        <v>нд</v>
      </c>
      <c r="V47" s="34">
        <f>'10'!Q45</f>
        <v>0</v>
      </c>
      <c r="W47" s="34" t="str">
        <f>'10'!R45</f>
        <v>нд</v>
      </c>
      <c r="X47" s="36"/>
    </row>
    <row r="48" spans="1:24" s="6" customFormat="1" ht="36" x14ac:dyDescent="0.25">
      <c r="A48" s="32" t="s">
        <v>91</v>
      </c>
      <c r="B48" s="33" t="s">
        <v>92</v>
      </c>
      <c r="C48" s="112" t="s">
        <v>31</v>
      </c>
      <c r="D48" s="138">
        <f t="shared" si="6"/>
        <v>85.871186360666641</v>
      </c>
      <c r="E48" s="93">
        <v>0</v>
      </c>
      <c r="F48" s="93">
        <v>0</v>
      </c>
      <c r="G48" s="93">
        <v>0</v>
      </c>
      <c r="H48" s="93">
        <f>'10'!G46</f>
        <v>85.871186360666641</v>
      </c>
      <c r="I48" s="34">
        <f t="shared" si="7"/>
        <v>93.780390311999994</v>
      </c>
      <c r="J48" s="34">
        <v>0</v>
      </c>
      <c r="K48" s="34">
        <v>0</v>
      </c>
      <c r="L48" s="34">
        <v>0</v>
      </c>
      <c r="M48" s="129">
        <f>'10'!H46</f>
        <v>93.780390311999994</v>
      </c>
      <c r="N48" s="117">
        <f t="shared" si="9"/>
        <v>7.9092039513333532</v>
      </c>
      <c r="O48" s="34">
        <f t="shared" si="10"/>
        <v>109.21054463847047</v>
      </c>
      <c r="P48" s="34">
        <v>0</v>
      </c>
      <c r="Q48" s="34">
        <v>0</v>
      </c>
      <c r="R48" s="34">
        <v>0</v>
      </c>
      <c r="S48" s="34">
        <v>0</v>
      </c>
      <c r="T48" s="36"/>
      <c r="U48" s="36"/>
      <c r="V48" s="34">
        <f t="shared" si="8"/>
        <v>7.9092039513333532</v>
      </c>
      <c r="W48" s="34">
        <f t="shared" si="11"/>
        <v>109.21054463847047</v>
      </c>
      <c r="X48" s="36"/>
    </row>
    <row r="49" spans="1:24" s="6" customFormat="1" ht="24" outlineLevel="2" x14ac:dyDescent="0.25">
      <c r="A49" s="39" t="s">
        <v>93</v>
      </c>
      <c r="B49" s="40" t="s">
        <v>94</v>
      </c>
      <c r="C49" s="113" t="s">
        <v>95</v>
      </c>
      <c r="D49" s="140">
        <f t="shared" si="6"/>
        <v>78.611156396666644</v>
      </c>
      <c r="E49" s="94">
        <v>0</v>
      </c>
      <c r="F49" s="94">
        <v>0</v>
      </c>
      <c r="G49" s="94">
        <v>0</v>
      </c>
      <c r="H49" s="94">
        <f>'10'!G47</f>
        <v>78.611156396666644</v>
      </c>
      <c r="I49" s="41">
        <f t="shared" si="7"/>
        <v>85.446679031999992</v>
      </c>
      <c r="J49" s="41">
        <v>0</v>
      </c>
      <c r="K49" s="41">
        <v>0</v>
      </c>
      <c r="L49" s="41">
        <v>0</v>
      </c>
      <c r="M49" s="131">
        <f>'10'!H47</f>
        <v>85.446679031999992</v>
      </c>
      <c r="N49" s="118">
        <f t="shared" si="9"/>
        <v>6.8355226353333478</v>
      </c>
      <c r="O49" s="41">
        <f t="shared" si="10"/>
        <v>108.695359473968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6.8355226353333478</v>
      </c>
      <c r="W49" s="41">
        <f t="shared" si="11"/>
        <v>108.695359473968</v>
      </c>
      <c r="X49" s="43"/>
    </row>
    <row r="50" spans="1:24" s="6" customFormat="1" outlineLevel="3" x14ac:dyDescent="0.25">
      <c r="A50" s="39" t="s">
        <v>96</v>
      </c>
      <c r="B50" s="40" t="s">
        <v>97</v>
      </c>
      <c r="C50" s="113" t="s">
        <v>98</v>
      </c>
      <c r="D50" s="140">
        <f t="shared" si="6"/>
        <v>78.611156396666644</v>
      </c>
      <c r="E50" s="94">
        <v>0</v>
      </c>
      <c r="F50" s="94">
        <v>0</v>
      </c>
      <c r="G50" s="94">
        <v>0</v>
      </c>
      <c r="H50" s="94">
        <f>'10'!G48</f>
        <v>78.611156396666644</v>
      </c>
      <c r="I50" s="41">
        <f t="shared" si="7"/>
        <v>85.446679031999992</v>
      </c>
      <c r="J50" s="41">
        <v>0</v>
      </c>
      <c r="K50" s="41">
        <v>0</v>
      </c>
      <c r="L50" s="41">
        <v>0</v>
      </c>
      <c r="M50" s="131">
        <f>'10'!H48</f>
        <v>85.446679031999992</v>
      </c>
      <c r="N50" s="118">
        <f t="shared" si="9"/>
        <v>6.8355226353333478</v>
      </c>
      <c r="O50" s="41">
        <f t="shared" si="10"/>
        <v>108.695359473968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6.8355226353333478</v>
      </c>
      <c r="W50" s="41">
        <f t="shared" si="11"/>
        <v>108.695359473968</v>
      </c>
      <c r="X50" s="43"/>
    </row>
    <row r="51" spans="1:24" s="6" customFormat="1" outlineLevel="2" x14ac:dyDescent="0.25">
      <c r="A51" s="39" t="s">
        <v>99</v>
      </c>
      <c r="B51" s="40" t="s">
        <v>100</v>
      </c>
      <c r="C51" s="113" t="s">
        <v>101</v>
      </c>
      <c r="D51" s="140">
        <f t="shared" si="6"/>
        <v>0.52445999999999993</v>
      </c>
      <c r="E51" s="94">
        <v>0</v>
      </c>
      <c r="F51" s="94">
        <v>0</v>
      </c>
      <c r="G51" s="94">
        <v>0</v>
      </c>
      <c r="H51" s="94">
        <f>'10'!G49</f>
        <v>0.52445999999999993</v>
      </c>
      <c r="I51" s="41">
        <f t="shared" si="7"/>
        <v>0.52445864399999997</v>
      </c>
      <c r="J51" s="41">
        <v>0</v>
      </c>
      <c r="K51" s="41">
        <v>0</v>
      </c>
      <c r="L51" s="41">
        <v>0</v>
      </c>
      <c r="M51" s="131">
        <f>'10'!H49</f>
        <v>0.52445864399999997</v>
      </c>
      <c r="N51" s="118">
        <f t="shared" si="9"/>
        <v>-1.3559999999523953E-6</v>
      </c>
      <c r="O51" s="41">
        <f t="shared" si="10"/>
        <v>99.999741448346882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-1.3559999999523953E-6</v>
      </c>
      <c r="W51" s="41">
        <f t="shared" si="11"/>
        <v>99.999741448346882</v>
      </c>
      <c r="X51" s="43"/>
    </row>
    <row r="52" spans="1:24" s="6" customFormat="1" ht="24" outlineLevel="2" x14ac:dyDescent="0.25">
      <c r="A52" s="39" t="s">
        <v>99</v>
      </c>
      <c r="B52" s="40" t="s">
        <v>102</v>
      </c>
      <c r="C52" s="113" t="s">
        <v>101</v>
      </c>
      <c r="D52" s="140">
        <f t="shared" si="6"/>
        <v>0.42277168799999998</v>
      </c>
      <c r="E52" s="94">
        <v>0</v>
      </c>
      <c r="F52" s="94">
        <v>0</v>
      </c>
      <c r="G52" s="94">
        <v>0</v>
      </c>
      <c r="H52" s="94">
        <f>'10'!G50</f>
        <v>0.42277168799999998</v>
      </c>
      <c r="I52" s="41">
        <f t="shared" si="7"/>
        <v>0.42277664399999998</v>
      </c>
      <c r="J52" s="41">
        <v>0</v>
      </c>
      <c r="K52" s="41">
        <v>0</v>
      </c>
      <c r="L52" s="41">
        <v>0</v>
      </c>
      <c r="M52" s="131">
        <f>'10'!H50</f>
        <v>0.42277664399999998</v>
      </c>
      <c r="N52" s="118">
        <f t="shared" si="9"/>
        <v>4.9560000000004045E-6</v>
      </c>
      <c r="O52" s="41">
        <f t="shared" si="10"/>
        <v>100.00117226392888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4.9560000000004045E-6</v>
      </c>
      <c r="W52" s="41">
        <f t="shared" si="11"/>
        <v>100.00117226392888</v>
      </c>
      <c r="X52" s="43"/>
    </row>
    <row r="53" spans="1:24" s="6" customFormat="1" ht="24" outlineLevel="2" x14ac:dyDescent="0.25">
      <c r="A53" s="39" t="s">
        <v>103</v>
      </c>
      <c r="B53" s="40" t="s">
        <v>104</v>
      </c>
      <c r="C53" s="113" t="s">
        <v>105</v>
      </c>
      <c r="D53" s="140">
        <f t="shared" si="6"/>
        <v>0.12640799999999999</v>
      </c>
      <c r="E53" s="94">
        <v>0</v>
      </c>
      <c r="F53" s="94">
        <v>0</v>
      </c>
      <c r="G53" s="94">
        <v>0</v>
      </c>
      <c r="H53" s="94">
        <f>'10'!G51</f>
        <v>0.12640799999999999</v>
      </c>
      <c r="I53" s="41">
        <f t="shared" si="7"/>
        <v>0.20002613999999999</v>
      </c>
      <c r="J53" s="41">
        <v>0</v>
      </c>
      <c r="K53" s="41">
        <v>0</v>
      </c>
      <c r="L53" s="41">
        <v>0</v>
      </c>
      <c r="M53" s="131">
        <f>'10'!H51</f>
        <v>0.20002613999999999</v>
      </c>
      <c r="N53" s="118">
        <f t="shared" si="9"/>
        <v>7.3618139999999999E-2</v>
      </c>
      <c r="O53" s="41">
        <f t="shared" si="10"/>
        <v>158.23851338522877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7.3618139999999999E-2</v>
      </c>
      <c r="W53" s="41">
        <f t="shared" si="11"/>
        <v>158.23851338522877</v>
      </c>
      <c r="X53" s="43"/>
    </row>
    <row r="54" spans="1:24" s="6" customFormat="1" ht="24" outlineLevel="2" x14ac:dyDescent="0.25">
      <c r="A54" s="39" t="s">
        <v>106</v>
      </c>
      <c r="B54" s="40" t="s">
        <v>107</v>
      </c>
      <c r="C54" s="113" t="s">
        <v>108</v>
      </c>
      <c r="D54" s="140">
        <f t="shared" si="6"/>
        <v>6.1282544039999998</v>
      </c>
      <c r="E54" s="94">
        <v>0</v>
      </c>
      <c r="F54" s="94">
        <v>0</v>
      </c>
      <c r="G54" s="94">
        <v>0</v>
      </c>
      <c r="H54" s="94">
        <f>'10'!G52</f>
        <v>6.1282544039999998</v>
      </c>
      <c r="I54" s="41">
        <f t="shared" si="7"/>
        <v>7.1283139799999997</v>
      </c>
      <c r="J54" s="41">
        <v>0</v>
      </c>
      <c r="K54" s="41">
        <v>0</v>
      </c>
      <c r="L54" s="41">
        <v>0</v>
      </c>
      <c r="M54" s="131">
        <f>'10'!H52</f>
        <v>7.1283139799999997</v>
      </c>
      <c r="N54" s="118">
        <f t="shared" si="9"/>
        <v>1.000059576</v>
      </c>
      <c r="O54" s="41">
        <f t="shared" si="10"/>
        <v>116.31883257567191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1.000059576</v>
      </c>
      <c r="W54" s="41">
        <f t="shared" si="11"/>
        <v>116.31883257567191</v>
      </c>
      <c r="X54" s="43"/>
    </row>
    <row r="55" spans="1:24" s="6" customFormat="1" ht="24" outlineLevel="2" x14ac:dyDescent="0.25">
      <c r="A55" s="39" t="s">
        <v>109</v>
      </c>
      <c r="B55" s="40" t="s">
        <v>110</v>
      </c>
      <c r="C55" s="113" t="s">
        <v>111</v>
      </c>
      <c r="D55" s="140">
        <f t="shared" si="6"/>
        <v>5.8135872000000005E-2</v>
      </c>
      <c r="E55" s="94">
        <v>0</v>
      </c>
      <c r="F55" s="94">
        <v>0</v>
      </c>
      <c r="G55" s="94">
        <v>0</v>
      </c>
      <c r="H55" s="94">
        <f>'10'!G53</f>
        <v>5.8135872000000005E-2</v>
      </c>
      <c r="I55" s="41">
        <f t="shared" si="7"/>
        <v>5.8135871999999991E-2</v>
      </c>
      <c r="J55" s="41">
        <v>0</v>
      </c>
      <c r="K55" s="41">
        <v>0</v>
      </c>
      <c r="L55" s="41">
        <v>0</v>
      </c>
      <c r="M55" s="131">
        <f>'10'!H53</f>
        <v>5.8135871999999991E-2</v>
      </c>
      <c r="N55" s="118">
        <f t="shared" si="9"/>
        <v>0</v>
      </c>
      <c r="O55" s="41">
        <f t="shared" si="10"/>
        <v>99.999999999999972</v>
      </c>
      <c r="P55" s="41">
        <v>0</v>
      </c>
      <c r="Q55" s="41">
        <v>0</v>
      </c>
      <c r="R55" s="41">
        <v>0</v>
      </c>
      <c r="S55" s="41">
        <v>0</v>
      </c>
      <c r="T55" s="43"/>
      <c r="U55" s="43"/>
      <c r="V55" s="41">
        <f t="shared" si="8"/>
        <v>0</v>
      </c>
      <c r="W55" s="41">
        <f t="shared" si="11"/>
        <v>99.999999999999972</v>
      </c>
      <c r="X55" s="43"/>
    </row>
    <row r="56" spans="1:24" s="6" customFormat="1" ht="36" collapsed="1" x14ac:dyDescent="0.25">
      <c r="A56" s="32" t="s">
        <v>112</v>
      </c>
      <c r="B56" s="33" t="s">
        <v>42</v>
      </c>
      <c r="C56" s="112" t="s">
        <v>31</v>
      </c>
      <c r="D56" s="138">
        <f t="shared" si="6"/>
        <v>0</v>
      </c>
      <c r="E56" s="93">
        <v>0</v>
      </c>
      <c r="F56" s="93">
        <v>0</v>
      </c>
      <c r="G56" s="93">
        <v>0</v>
      </c>
      <c r="H56" s="93">
        <f>'10'!G54</f>
        <v>0</v>
      </c>
      <c r="I56" s="34">
        <f t="shared" si="7"/>
        <v>0</v>
      </c>
      <c r="J56" s="34">
        <v>0</v>
      </c>
      <c r="K56" s="34">
        <v>0</v>
      </c>
      <c r="L56" s="34">
        <v>0</v>
      </c>
      <c r="M56" s="129">
        <f>'10'!H54</f>
        <v>0</v>
      </c>
      <c r="N56" s="117">
        <f t="shared" si="9"/>
        <v>0</v>
      </c>
      <c r="O56" s="34">
        <f t="shared" si="10"/>
        <v>0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0</v>
      </c>
      <c r="W56" s="34">
        <f t="shared" si="11"/>
        <v>0</v>
      </c>
      <c r="X56" s="36"/>
    </row>
    <row r="57" spans="1:24" s="6" customFormat="1" ht="24" x14ac:dyDescent="0.25">
      <c r="A57" s="32" t="s">
        <v>113</v>
      </c>
      <c r="B57" s="33" t="s">
        <v>114</v>
      </c>
      <c r="C57" s="112" t="s">
        <v>31</v>
      </c>
      <c r="D57" s="138">
        <f t="shared" si="6"/>
        <v>43.378664411999999</v>
      </c>
      <c r="E57" s="93">
        <v>0</v>
      </c>
      <c r="F57" s="93">
        <v>0</v>
      </c>
      <c r="G57" s="93">
        <v>0</v>
      </c>
      <c r="H57" s="93">
        <f>'10'!G55</f>
        <v>43.378664411999999</v>
      </c>
      <c r="I57" s="34">
        <f t="shared" si="7"/>
        <v>43.052743692</v>
      </c>
      <c r="J57" s="34">
        <v>0</v>
      </c>
      <c r="K57" s="34">
        <v>0</v>
      </c>
      <c r="L57" s="34">
        <v>0</v>
      </c>
      <c r="M57" s="129">
        <f>'10'!H55</f>
        <v>43.052743692</v>
      </c>
      <c r="N57" s="117">
        <f t="shared" si="9"/>
        <v>-0.32592071999999916</v>
      </c>
      <c r="O57" s="34">
        <f t="shared" si="10"/>
        <v>99.248661238380961</v>
      </c>
      <c r="P57" s="34">
        <v>0</v>
      </c>
      <c r="Q57" s="34">
        <v>0</v>
      </c>
      <c r="R57" s="34">
        <v>0</v>
      </c>
      <c r="S57" s="34">
        <v>0</v>
      </c>
      <c r="T57" s="36"/>
      <c r="U57" s="36"/>
      <c r="V57" s="34">
        <f t="shared" si="8"/>
        <v>-0.32592071999999916</v>
      </c>
      <c r="W57" s="34">
        <f t="shared" si="11"/>
        <v>99.248661238380961</v>
      </c>
      <c r="X57" s="36"/>
    </row>
    <row r="58" spans="1:24" s="6" customFormat="1" ht="24" outlineLevel="2" x14ac:dyDescent="0.25">
      <c r="A58" s="39" t="s">
        <v>115</v>
      </c>
      <c r="B58" s="40" t="s">
        <v>116</v>
      </c>
      <c r="C58" s="113" t="s">
        <v>117</v>
      </c>
      <c r="D58" s="140">
        <f t="shared" si="6"/>
        <v>37.819641695999998</v>
      </c>
      <c r="E58" s="94">
        <v>0</v>
      </c>
      <c r="F58" s="94">
        <v>0</v>
      </c>
      <c r="G58" s="94">
        <v>0</v>
      </c>
      <c r="H58" s="94">
        <f>'10'!G56</f>
        <v>37.819641695999998</v>
      </c>
      <c r="I58" s="41">
        <f t="shared" si="7"/>
        <v>37.819203324</v>
      </c>
      <c r="J58" s="41">
        <v>0</v>
      </c>
      <c r="K58" s="41">
        <v>0</v>
      </c>
      <c r="L58" s="41">
        <v>0</v>
      </c>
      <c r="M58" s="131">
        <f>'10'!H56</f>
        <v>37.819203324</v>
      </c>
      <c r="N58" s="118">
        <f t="shared" si="9"/>
        <v>-4.3837199999785526E-4</v>
      </c>
      <c r="O58" s="41">
        <f t="shared" si="10"/>
        <v>99.998840888013902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-4.3837199999785526E-4</v>
      </c>
      <c r="W58" s="41">
        <f t="shared" si="11"/>
        <v>99.998840888013902</v>
      </c>
      <c r="X58" s="43"/>
    </row>
    <row r="59" spans="1:24" s="6" customFormat="1" outlineLevel="2" x14ac:dyDescent="0.25">
      <c r="A59" s="39" t="s">
        <v>118</v>
      </c>
      <c r="B59" s="40" t="s">
        <v>119</v>
      </c>
      <c r="C59" s="113" t="s">
        <v>120</v>
      </c>
      <c r="D59" s="140">
        <f t="shared" si="6"/>
        <v>5.5590227160000003</v>
      </c>
      <c r="E59" s="94">
        <v>0</v>
      </c>
      <c r="F59" s="94">
        <v>0</v>
      </c>
      <c r="G59" s="94">
        <v>0</v>
      </c>
      <c r="H59" s="94">
        <f>'10'!G57</f>
        <v>5.5590227160000003</v>
      </c>
      <c r="I59" s="41">
        <f t="shared" si="7"/>
        <v>5.2335403679999999</v>
      </c>
      <c r="J59" s="41">
        <v>0</v>
      </c>
      <c r="K59" s="41">
        <v>0</v>
      </c>
      <c r="L59" s="41">
        <v>0</v>
      </c>
      <c r="M59" s="131">
        <f>'10'!H57</f>
        <v>5.2335403679999999</v>
      </c>
      <c r="N59" s="118">
        <f t="shared" si="9"/>
        <v>-0.32548234800000042</v>
      </c>
      <c r="O59" s="41">
        <f t="shared" si="10"/>
        <v>94.144971793995452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-0.32548234800000042</v>
      </c>
      <c r="W59" s="41">
        <f t="shared" si="11"/>
        <v>94.144971793995452</v>
      </c>
      <c r="X59" s="43"/>
    </row>
    <row r="60" spans="1:24" s="6" customFormat="1" outlineLevel="2" x14ac:dyDescent="0.25">
      <c r="A60" s="39" t="s">
        <v>121</v>
      </c>
      <c r="B60" s="40" t="s">
        <v>122</v>
      </c>
      <c r="C60" s="113" t="s">
        <v>123</v>
      </c>
      <c r="D60" s="140">
        <f t="shared" si="6"/>
        <v>0</v>
      </c>
      <c r="E60" s="94">
        <v>0</v>
      </c>
      <c r="F60" s="94">
        <v>0</v>
      </c>
      <c r="G60" s="94">
        <v>0</v>
      </c>
      <c r="H60" s="94">
        <f>'10'!G58</f>
        <v>0</v>
      </c>
      <c r="I60" s="41">
        <f t="shared" si="7"/>
        <v>0</v>
      </c>
      <c r="J60" s="41">
        <v>0</v>
      </c>
      <c r="K60" s="41">
        <v>0</v>
      </c>
      <c r="L60" s="41">
        <v>0</v>
      </c>
      <c r="M60" s="131">
        <f>'10'!H58</f>
        <v>0</v>
      </c>
      <c r="N60" s="118">
        <f t="shared" si="9"/>
        <v>0</v>
      </c>
      <c r="O60" s="41">
        <f t="shared" si="10"/>
        <v>0</v>
      </c>
      <c r="P60" s="41">
        <v>0</v>
      </c>
      <c r="Q60" s="41">
        <v>0</v>
      </c>
      <c r="R60" s="41">
        <v>0</v>
      </c>
      <c r="S60" s="41">
        <v>0</v>
      </c>
      <c r="T60" s="43"/>
      <c r="U60" s="43"/>
      <c r="V60" s="41">
        <f t="shared" si="8"/>
        <v>0</v>
      </c>
      <c r="W60" s="41">
        <f t="shared" si="11"/>
        <v>0</v>
      </c>
      <c r="X60" s="43"/>
    </row>
  </sheetData>
  <autoFilter ref="A18:X60"/>
  <mergeCells count="34"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I7:R7"/>
    <mergeCell ref="V2:X2"/>
    <mergeCell ref="A3:X3"/>
    <mergeCell ref="I4:J4"/>
    <mergeCell ref="L4:M4"/>
    <mergeCell ref="I6:R6"/>
  </mergeCells>
  <conditionalFormatting sqref="Q20:Q22 Q24:Q40 Q48:Q60 Q42:Q46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8"/>
  <sheetViews>
    <sheetView topLeftCell="A2" zoomScaleNormal="100" zoomScaleSheetLayoutView="100" workbookViewId="0">
      <selection activeCell="A17" sqref="A17:XFD17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8" style="11" customWidth="1" outlineLevel="1"/>
    <col min="12" max="12" width="8.140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6" t="s">
        <v>1</v>
      </c>
      <c r="S2" s="556"/>
      <c r="T2" s="556"/>
    </row>
    <row r="3" spans="1:20" s="4" customFormat="1" ht="12.75" x14ac:dyDescent="0.2">
      <c r="A3" s="558" t="s">
        <v>2</v>
      </c>
      <c r="B3" s="558"/>
      <c r="C3" s="558"/>
      <c r="D3" s="558"/>
      <c r="E3" s="558"/>
      <c r="F3" s="558"/>
      <c r="G3" s="558"/>
      <c r="H3" s="558"/>
      <c r="I3" s="558"/>
      <c r="J3" s="558"/>
      <c r="K3" s="558"/>
      <c r="L3" s="558"/>
      <c r="M3" s="558"/>
      <c r="N3" s="558"/>
      <c r="O3" s="558"/>
      <c r="P3" s="558"/>
      <c r="Q3" s="558"/>
      <c r="R3" s="558"/>
      <c r="S3" s="558"/>
      <c r="T3" s="558"/>
    </row>
    <row r="4" spans="1:20" s="4" customFormat="1" ht="12.75" x14ac:dyDescent="0.2">
      <c r="F4" s="5" t="s">
        <v>3</v>
      </c>
      <c r="G4" s="726" t="s">
        <v>968</v>
      </c>
      <c r="H4" s="726"/>
      <c r="I4" s="4" t="s">
        <v>4</v>
      </c>
      <c r="J4" s="726" t="s">
        <v>951</v>
      </c>
      <c r="K4" s="726"/>
      <c r="L4" s="4" t="s">
        <v>5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6</v>
      </c>
      <c r="G6" s="639" t="s">
        <v>7</v>
      </c>
      <c r="H6" s="639"/>
      <c r="I6" s="639"/>
      <c r="J6" s="639"/>
      <c r="K6" s="639"/>
      <c r="L6" s="639"/>
      <c r="M6" s="639"/>
      <c r="N6" s="639"/>
      <c r="O6" s="639"/>
      <c r="P6" s="7"/>
    </row>
    <row r="7" spans="1:20" s="8" customFormat="1" ht="12.75" customHeight="1" x14ac:dyDescent="0.2">
      <c r="G7" s="610" t="s">
        <v>8</v>
      </c>
      <c r="H7" s="610"/>
      <c r="I7" s="610"/>
      <c r="J7" s="610"/>
      <c r="K7" s="610"/>
      <c r="L7" s="610"/>
      <c r="M7" s="610"/>
      <c r="N7" s="610"/>
      <c r="O7" s="610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9</v>
      </c>
      <c r="J9" s="642">
        <v>2020</v>
      </c>
      <c r="K9" s="642"/>
      <c r="L9" s="4" t="s">
        <v>10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7" t="s">
        <v>11</v>
      </c>
      <c r="C11" s="727"/>
      <c r="D11" s="727"/>
      <c r="E11" s="728" t="s">
        <v>12</v>
      </c>
      <c r="F11" s="728"/>
      <c r="G11" s="728"/>
      <c r="H11" s="728"/>
      <c r="I11" s="728"/>
      <c r="J11" s="728"/>
      <c r="K11" s="728"/>
      <c r="L11" s="728"/>
      <c r="M11" s="728"/>
      <c r="N11" s="728"/>
      <c r="O11" s="728"/>
      <c r="P11" s="728"/>
      <c r="Q11" s="728"/>
      <c r="R11" s="728"/>
      <c r="S11" s="728"/>
      <c r="T11" s="728"/>
    </row>
    <row r="12" spans="1:20" s="8" customFormat="1" ht="12.75" customHeight="1" x14ac:dyDescent="0.2">
      <c r="G12" s="10"/>
      <c r="H12" s="610" t="s">
        <v>13</v>
      </c>
      <c r="I12" s="610"/>
      <c r="J12" s="610"/>
      <c r="K12" s="610"/>
      <c r="L12" s="610"/>
      <c r="M12" s="610"/>
      <c r="N12" s="610"/>
      <c r="O12" s="610"/>
      <c r="P12" s="610"/>
    </row>
    <row r="13" spans="1:20" ht="11.25" customHeight="1" x14ac:dyDescent="0.25"/>
    <row r="14" spans="1:20" s="1" customFormat="1" ht="48" customHeight="1" x14ac:dyDescent="0.2">
      <c r="A14" s="565" t="s">
        <v>14</v>
      </c>
      <c r="B14" s="565" t="s">
        <v>15</v>
      </c>
      <c r="C14" s="565" t="s">
        <v>16</v>
      </c>
      <c r="D14" s="565" t="s">
        <v>17</v>
      </c>
      <c r="E14" s="565" t="s">
        <v>956</v>
      </c>
      <c r="F14" s="561" t="s">
        <v>952</v>
      </c>
      <c r="G14" s="636" t="s">
        <v>962</v>
      </c>
      <c r="H14" s="637"/>
      <c r="I14" s="637"/>
      <c r="J14" s="637"/>
      <c r="K14" s="637"/>
      <c r="L14" s="637"/>
      <c r="M14" s="637"/>
      <c r="N14" s="637"/>
      <c r="O14" s="637"/>
      <c r="P14" s="638"/>
      <c r="Q14" s="562" t="s">
        <v>18</v>
      </c>
      <c r="R14" s="563" t="s">
        <v>19</v>
      </c>
      <c r="S14" s="564"/>
      <c r="T14" s="565" t="s">
        <v>20</v>
      </c>
    </row>
    <row r="15" spans="1:20" s="1" customFormat="1" ht="15" customHeight="1" x14ac:dyDescent="0.2">
      <c r="A15" s="644"/>
      <c r="B15" s="644"/>
      <c r="C15" s="644"/>
      <c r="D15" s="644"/>
      <c r="E15" s="644"/>
      <c r="F15" s="729"/>
      <c r="G15" s="636" t="s">
        <v>21</v>
      </c>
      <c r="H15" s="564"/>
      <c r="I15" s="563" t="s">
        <v>22</v>
      </c>
      <c r="J15" s="564"/>
      <c r="K15" s="563" t="s">
        <v>23</v>
      </c>
      <c r="L15" s="564"/>
      <c r="M15" s="563" t="s">
        <v>24</v>
      </c>
      <c r="N15" s="564"/>
      <c r="O15" s="563" t="s">
        <v>25</v>
      </c>
      <c r="P15" s="638"/>
      <c r="Q15" s="732"/>
      <c r="R15" s="734" t="s">
        <v>26</v>
      </c>
      <c r="S15" s="730" t="s">
        <v>27</v>
      </c>
      <c r="T15" s="644"/>
    </row>
    <row r="16" spans="1:20" s="1" customFormat="1" ht="63" customHeight="1" x14ac:dyDescent="0.2">
      <c r="A16" s="566"/>
      <c r="B16" s="566"/>
      <c r="C16" s="566"/>
      <c r="D16" s="566"/>
      <c r="E16" s="567"/>
      <c r="F16" s="567"/>
      <c r="G16" s="119" t="s">
        <v>28</v>
      </c>
      <c r="H16" s="13" t="s">
        <v>29</v>
      </c>
      <c r="I16" s="12" t="s">
        <v>28</v>
      </c>
      <c r="J16" s="13" t="s">
        <v>29</v>
      </c>
      <c r="K16" s="12" t="s">
        <v>28</v>
      </c>
      <c r="L16" s="13" t="s">
        <v>29</v>
      </c>
      <c r="M16" s="12" t="s">
        <v>28</v>
      </c>
      <c r="N16" s="13" t="s">
        <v>29</v>
      </c>
      <c r="O16" s="12" t="s">
        <v>28</v>
      </c>
      <c r="P16" s="120" t="s">
        <v>29</v>
      </c>
      <c r="Q16" s="733"/>
      <c r="R16" s="735"/>
      <c r="S16" s="731"/>
      <c r="T16" s="566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30</v>
      </c>
      <c r="C18" s="17" t="s">
        <v>31</v>
      </c>
      <c r="D18" s="17">
        <f>E18+H18</f>
        <v>1857.8545057075999</v>
      </c>
      <c r="E18" s="17">
        <v>1497.1197480595999</v>
      </c>
      <c r="F18" s="110">
        <f>D18-E18</f>
        <v>360.73475764799991</v>
      </c>
      <c r="G18" s="122">
        <f>G19+G20+G22+G23+G24</f>
        <v>323.01189371866661</v>
      </c>
      <c r="H18" s="17">
        <f>H19+H20+H22+H23+H24</f>
        <v>360.73475764799997</v>
      </c>
      <c r="I18" s="18">
        <f t="shared" ref="I18:P18" si="0">I19+I20+I22+I23+I24</f>
        <v>80.346530099999995</v>
      </c>
      <c r="J18" s="17">
        <f t="shared" si="0"/>
        <v>97.506348551999992</v>
      </c>
      <c r="K18" s="18">
        <f t="shared" si="0"/>
        <v>102.19616276400001</v>
      </c>
      <c r="L18" s="17">
        <f t="shared" si="0"/>
        <v>104.90502856799999</v>
      </c>
      <c r="M18" s="18">
        <f t="shared" si="0"/>
        <v>140.46920085466664</v>
      </c>
      <c r="N18" s="17">
        <f t="shared" si="0"/>
        <v>158.323380528</v>
      </c>
      <c r="O18" s="18">
        <f t="shared" si="0"/>
        <v>0</v>
      </c>
      <c r="P18" s="123">
        <f t="shared" si="0"/>
        <v>0</v>
      </c>
      <c r="Q18" s="115">
        <v>0</v>
      </c>
      <c r="R18" s="17">
        <f>H18-G18</f>
        <v>37.722863929333357</v>
      </c>
      <c r="S18" s="17">
        <f>IF(G18&gt;0,H18/G18,0)*100</f>
        <v>111.67847520877632</v>
      </c>
      <c r="T18" s="19"/>
    </row>
    <row r="19" spans="1:20" outlineLevel="1" x14ac:dyDescent="0.25">
      <c r="A19" s="21" t="s">
        <v>32</v>
      </c>
      <c r="B19" s="22" t="s">
        <v>33</v>
      </c>
      <c r="C19" s="23" t="s">
        <v>31</v>
      </c>
      <c r="D19" s="23">
        <f t="shared" ref="D19:D58" si="1">E19+H19</f>
        <v>625.27397939980006</v>
      </c>
      <c r="E19" s="23">
        <v>515.58379773580009</v>
      </c>
      <c r="F19" s="111">
        <f t="shared" ref="F19:F58" si="2">D19-E19</f>
        <v>109.69018166399997</v>
      </c>
      <c r="G19" s="124">
        <f>G26</f>
        <v>72.830753099999995</v>
      </c>
      <c r="H19" s="23">
        <f t="shared" ref="H19:P19" si="3">H26</f>
        <v>109.69018166399999</v>
      </c>
      <c r="I19" s="24">
        <f t="shared" si="3"/>
        <v>24.276917699999998</v>
      </c>
      <c r="J19" s="23">
        <f t="shared" si="3"/>
        <v>41.436744851999997</v>
      </c>
      <c r="K19" s="24">
        <f t="shared" si="3"/>
        <v>24.276917699999998</v>
      </c>
      <c r="L19" s="23">
        <f t="shared" si="3"/>
        <v>27.222812112</v>
      </c>
      <c r="M19" s="24">
        <f t="shared" si="3"/>
        <v>24.276917699999998</v>
      </c>
      <c r="N19" s="23">
        <f t="shared" si="3"/>
        <v>41.03062469999999</v>
      </c>
      <c r="O19" s="24">
        <f t="shared" si="3"/>
        <v>0</v>
      </c>
      <c r="P19" s="125">
        <f t="shared" si="3"/>
        <v>0</v>
      </c>
      <c r="Q19" s="116">
        <v>0</v>
      </c>
      <c r="R19" s="23">
        <f t="shared" ref="R19:R24" si="4">H19-G19</f>
        <v>36.859428563999998</v>
      </c>
      <c r="S19" s="23">
        <f t="shared" ref="S19:S24" si="5">IF(G19&gt;0,H19/G19,0)*100</f>
        <v>150.60970399879059</v>
      </c>
      <c r="T19" s="25"/>
    </row>
    <row r="20" spans="1:20" ht="24" outlineLevel="1" x14ac:dyDescent="0.25">
      <c r="A20" s="21" t="s">
        <v>34</v>
      </c>
      <c r="B20" s="22" t="s">
        <v>35</v>
      </c>
      <c r="C20" s="23" t="s">
        <v>31</v>
      </c>
      <c r="D20" s="23">
        <f t="shared" si="1"/>
        <v>237.4147391292</v>
      </c>
      <c r="E20" s="23">
        <v>123.20329714920001</v>
      </c>
      <c r="F20" s="111">
        <f t="shared" si="2"/>
        <v>114.21144197999999</v>
      </c>
      <c r="G20" s="124">
        <f>G31</f>
        <v>120.93128984599998</v>
      </c>
      <c r="H20" s="23">
        <f t="shared" ref="H20:P20" si="6">H31</f>
        <v>114.21144197999999</v>
      </c>
      <c r="I20" s="24">
        <f t="shared" si="6"/>
        <v>1.0226985480000002</v>
      </c>
      <c r="J20" s="23">
        <f t="shared" si="6"/>
        <v>1.0226918520000001</v>
      </c>
      <c r="K20" s="24">
        <f t="shared" si="6"/>
        <v>43.608122820000006</v>
      </c>
      <c r="L20" s="23">
        <f t="shared" si="6"/>
        <v>42.66673965599999</v>
      </c>
      <c r="M20" s="24">
        <f t="shared" si="6"/>
        <v>76.300468477999999</v>
      </c>
      <c r="N20" s="23">
        <f t="shared" si="6"/>
        <v>70.522010471999991</v>
      </c>
      <c r="O20" s="24">
        <f t="shared" si="6"/>
        <v>0</v>
      </c>
      <c r="P20" s="125">
        <f t="shared" si="6"/>
        <v>0</v>
      </c>
      <c r="Q20" s="116">
        <v>0</v>
      </c>
      <c r="R20" s="23">
        <f t="shared" si="4"/>
        <v>-6.719847865999995</v>
      </c>
      <c r="S20" s="23">
        <f t="shared" si="5"/>
        <v>94.443251308608893</v>
      </c>
      <c r="T20" s="25"/>
    </row>
    <row r="21" spans="1:20" ht="36" outlineLevel="1" x14ac:dyDescent="0.25">
      <c r="A21" s="21" t="s">
        <v>36</v>
      </c>
      <c r="B21" s="22" t="s">
        <v>37</v>
      </c>
      <c r="C21" s="23" t="s">
        <v>31</v>
      </c>
      <c r="D21" s="23" t="s">
        <v>38</v>
      </c>
      <c r="E21" s="23" t="s">
        <v>38</v>
      </c>
      <c r="F21" s="23" t="s">
        <v>38</v>
      </c>
      <c r="G21" s="124" t="s">
        <v>38</v>
      </c>
      <c r="H21" s="23" t="s">
        <v>38</v>
      </c>
      <c r="I21" s="24" t="s">
        <v>38</v>
      </c>
      <c r="J21" s="23" t="s">
        <v>38</v>
      </c>
      <c r="K21" s="24" t="s">
        <v>38</v>
      </c>
      <c r="L21" s="23" t="s">
        <v>38</v>
      </c>
      <c r="M21" s="24" t="s">
        <v>38</v>
      </c>
      <c r="N21" s="23" t="s">
        <v>38</v>
      </c>
      <c r="O21" s="24" t="s">
        <v>38</v>
      </c>
      <c r="P21" s="125" t="s">
        <v>38</v>
      </c>
      <c r="Q21" s="116">
        <v>0</v>
      </c>
      <c r="R21" s="23" t="s">
        <v>38</v>
      </c>
      <c r="S21" s="23" t="s">
        <v>38</v>
      </c>
      <c r="T21" s="25"/>
    </row>
    <row r="22" spans="1:20" ht="24" outlineLevel="1" x14ac:dyDescent="0.25">
      <c r="A22" s="26" t="s">
        <v>39</v>
      </c>
      <c r="B22" s="22" t="s">
        <v>40</v>
      </c>
      <c r="C22" s="23" t="s">
        <v>31</v>
      </c>
      <c r="D22" s="23">
        <f t="shared" si="1"/>
        <v>746.77150209759998</v>
      </c>
      <c r="E22" s="23">
        <v>652.99111178559997</v>
      </c>
      <c r="F22" s="111">
        <f t="shared" si="2"/>
        <v>93.780390312000009</v>
      </c>
      <c r="G22" s="124">
        <f>G46</f>
        <v>85.871186360666641</v>
      </c>
      <c r="H22" s="23">
        <f t="shared" ref="H22:P22" si="7">H46</f>
        <v>93.780390311999994</v>
      </c>
      <c r="I22" s="24">
        <f t="shared" si="7"/>
        <v>24.922092156000001</v>
      </c>
      <c r="J22" s="23">
        <f t="shared" si="7"/>
        <v>24.922094688000001</v>
      </c>
      <c r="K22" s="24">
        <f t="shared" si="7"/>
        <v>30.726762251999997</v>
      </c>
      <c r="L22" s="23">
        <f t="shared" si="7"/>
        <v>31.431116807999995</v>
      </c>
      <c r="M22" s="24">
        <f t="shared" si="7"/>
        <v>30.222331952666639</v>
      </c>
      <c r="N22" s="23">
        <f t="shared" si="7"/>
        <v>37.427178816000001</v>
      </c>
      <c r="O22" s="24">
        <f t="shared" si="7"/>
        <v>0</v>
      </c>
      <c r="P22" s="125">
        <f t="shared" si="7"/>
        <v>0</v>
      </c>
      <c r="Q22" s="116">
        <v>0</v>
      </c>
      <c r="R22" s="23">
        <f t="shared" si="4"/>
        <v>7.9092039513333532</v>
      </c>
      <c r="S22" s="23">
        <f t="shared" si="5"/>
        <v>109.21054463847047</v>
      </c>
      <c r="T22" s="25"/>
    </row>
    <row r="23" spans="1:20" ht="24" outlineLevel="1" x14ac:dyDescent="0.25">
      <c r="A23" s="26" t="s">
        <v>41</v>
      </c>
      <c r="B23" s="22" t="s">
        <v>42</v>
      </c>
      <c r="C23" s="23" t="s">
        <v>31</v>
      </c>
      <c r="D23" s="23">
        <f t="shared" si="1"/>
        <v>0.4327532</v>
      </c>
      <c r="E23" s="23">
        <v>0.4327532</v>
      </c>
      <c r="F23" s="111">
        <f t="shared" si="2"/>
        <v>0</v>
      </c>
      <c r="G23" s="124">
        <f>G54</f>
        <v>0</v>
      </c>
      <c r="H23" s="23">
        <f t="shared" ref="H23:P24" si="8">H54</f>
        <v>0</v>
      </c>
      <c r="I23" s="24">
        <f t="shared" si="8"/>
        <v>0</v>
      </c>
      <c r="J23" s="23">
        <f t="shared" si="8"/>
        <v>0</v>
      </c>
      <c r="K23" s="24">
        <f t="shared" si="8"/>
        <v>0</v>
      </c>
      <c r="L23" s="23">
        <f t="shared" si="8"/>
        <v>0</v>
      </c>
      <c r="M23" s="24">
        <f t="shared" si="8"/>
        <v>0</v>
      </c>
      <c r="N23" s="23">
        <f t="shared" si="8"/>
        <v>0</v>
      </c>
      <c r="O23" s="24">
        <f t="shared" si="8"/>
        <v>0</v>
      </c>
      <c r="P23" s="125">
        <f t="shared" si="8"/>
        <v>0</v>
      </c>
      <c r="Q23" s="116">
        <v>0</v>
      </c>
      <c r="R23" s="23">
        <f t="shared" si="4"/>
        <v>0</v>
      </c>
      <c r="S23" s="23">
        <f t="shared" si="5"/>
        <v>0</v>
      </c>
      <c r="T23" s="25"/>
    </row>
    <row r="24" spans="1:20" outlineLevel="1" x14ac:dyDescent="0.25">
      <c r="A24" s="26" t="s">
        <v>43</v>
      </c>
      <c r="B24" s="22" t="s">
        <v>44</v>
      </c>
      <c r="C24" s="23" t="s">
        <v>31</v>
      </c>
      <c r="D24" s="23">
        <f t="shared" si="1"/>
        <v>247.96153188100001</v>
      </c>
      <c r="E24" s="23">
        <v>204.90878818900001</v>
      </c>
      <c r="F24" s="111">
        <f t="shared" si="2"/>
        <v>43.052743692000007</v>
      </c>
      <c r="G24" s="124">
        <f>G55</f>
        <v>43.378664411999999</v>
      </c>
      <c r="H24" s="23">
        <f t="shared" si="8"/>
        <v>43.052743692</v>
      </c>
      <c r="I24" s="24">
        <f t="shared" si="8"/>
        <v>30.124821695999998</v>
      </c>
      <c r="J24" s="23">
        <f t="shared" si="8"/>
        <v>30.124817159999999</v>
      </c>
      <c r="K24" s="24">
        <f t="shared" si="8"/>
        <v>3.584359992</v>
      </c>
      <c r="L24" s="23">
        <f t="shared" si="8"/>
        <v>3.5843599919999996</v>
      </c>
      <c r="M24" s="24">
        <f t="shared" si="8"/>
        <v>9.6694827239999999</v>
      </c>
      <c r="N24" s="23">
        <f t="shared" si="8"/>
        <v>9.3435665399999994</v>
      </c>
      <c r="O24" s="24">
        <f t="shared" si="8"/>
        <v>0</v>
      </c>
      <c r="P24" s="125">
        <f t="shared" si="8"/>
        <v>0</v>
      </c>
      <c r="Q24" s="116">
        <v>0</v>
      </c>
      <c r="R24" s="23">
        <f t="shared" si="4"/>
        <v>-0.32592071999999916</v>
      </c>
      <c r="S24" s="23">
        <f t="shared" si="5"/>
        <v>99.248661238380961</v>
      </c>
      <c r="T24" s="25"/>
    </row>
    <row r="25" spans="1:20" x14ac:dyDescent="0.25">
      <c r="A25" s="27">
        <v>1</v>
      </c>
      <c r="B25" s="28" t="s">
        <v>45</v>
      </c>
      <c r="C25" s="29"/>
      <c r="D25" s="29">
        <f t="shared" si="1"/>
        <v>0</v>
      </c>
      <c r="E25" s="29">
        <v>0</v>
      </c>
      <c r="F25" s="29">
        <f t="shared" si="2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>
        <v>0</v>
      </c>
      <c r="R25" s="29"/>
      <c r="S25" s="29"/>
      <c r="T25" s="31"/>
    </row>
    <row r="26" spans="1:20" ht="24" x14ac:dyDescent="0.25">
      <c r="A26" s="32" t="s">
        <v>46</v>
      </c>
      <c r="B26" s="33" t="s">
        <v>47</v>
      </c>
      <c r="C26" s="34" t="s">
        <v>31</v>
      </c>
      <c r="D26" s="34">
        <f t="shared" si="1"/>
        <v>625.27397939980006</v>
      </c>
      <c r="E26" s="34">
        <v>515.58379773580009</v>
      </c>
      <c r="F26" s="112">
        <f t="shared" si="2"/>
        <v>109.69018166399997</v>
      </c>
      <c r="G26" s="128">
        <f>G27</f>
        <v>72.830753099999995</v>
      </c>
      <c r="H26" s="34">
        <f t="shared" ref="H26:P26" si="9">H27</f>
        <v>109.69018166399999</v>
      </c>
      <c r="I26" s="35">
        <f t="shared" si="9"/>
        <v>24.276917699999998</v>
      </c>
      <c r="J26" s="34">
        <f t="shared" si="9"/>
        <v>41.436744851999997</v>
      </c>
      <c r="K26" s="35">
        <f t="shared" si="9"/>
        <v>24.276917699999998</v>
      </c>
      <c r="L26" s="34">
        <f t="shared" si="9"/>
        <v>27.222812112</v>
      </c>
      <c r="M26" s="35">
        <f t="shared" si="9"/>
        <v>24.276917699999998</v>
      </c>
      <c r="N26" s="34">
        <f t="shared" si="9"/>
        <v>41.03062469999999</v>
      </c>
      <c r="O26" s="35">
        <f t="shared" si="9"/>
        <v>0</v>
      </c>
      <c r="P26" s="129">
        <f t="shared" si="9"/>
        <v>0</v>
      </c>
      <c r="Q26" s="117">
        <v>0</v>
      </c>
      <c r="R26" s="34">
        <f t="shared" ref="R26:R58" si="10">H26-G26</f>
        <v>36.859428563999998</v>
      </c>
      <c r="S26" s="34">
        <f t="shared" ref="S26:S58" si="11">IF(G26&gt;0,H26/G26,0)*100</f>
        <v>150.60970399879059</v>
      </c>
      <c r="T26" s="36"/>
    </row>
    <row r="27" spans="1:20" ht="36" outlineLevel="1" x14ac:dyDescent="0.25">
      <c r="A27" s="37" t="s">
        <v>48</v>
      </c>
      <c r="B27" s="38" t="s">
        <v>49</v>
      </c>
      <c r="C27" s="23" t="s">
        <v>31</v>
      </c>
      <c r="D27" s="23">
        <f t="shared" si="1"/>
        <v>625.27397939980006</v>
      </c>
      <c r="E27" s="23">
        <v>515.58379773580009</v>
      </c>
      <c r="F27" s="111">
        <f t="shared" si="2"/>
        <v>109.69018166399997</v>
      </c>
      <c r="G27" s="124">
        <f>G28+G29+G30</f>
        <v>72.830753099999995</v>
      </c>
      <c r="H27" s="23">
        <f t="shared" ref="H27:P27" si="12">H28+H29+H30</f>
        <v>109.69018166399999</v>
      </c>
      <c r="I27" s="24">
        <f t="shared" si="12"/>
        <v>24.276917699999998</v>
      </c>
      <c r="J27" s="23">
        <f t="shared" si="12"/>
        <v>41.436744851999997</v>
      </c>
      <c r="K27" s="24">
        <f t="shared" si="12"/>
        <v>24.276917699999998</v>
      </c>
      <c r="L27" s="23">
        <f t="shared" si="12"/>
        <v>27.222812112</v>
      </c>
      <c r="M27" s="24">
        <f t="shared" si="12"/>
        <v>24.276917699999998</v>
      </c>
      <c r="N27" s="23">
        <f t="shared" si="12"/>
        <v>41.03062469999999</v>
      </c>
      <c r="O27" s="24">
        <f t="shared" si="12"/>
        <v>0</v>
      </c>
      <c r="P27" s="125">
        <f t="shared" si="12"/>
        <v>0</v>
      </c>
      <c r="Q27" s="116">
        <v>0</v>
      </c>
      <c r="R27" s="23">
        <f t="shared" si="10"/>
        <v>36.859428563999998</v>
      </c>
      <c r="S27" s="23">
        <f t="shared" si="11"/>
        <v>150.60970399879059</v>
      </c>
      <c r="T27" s="25"/>
    </row>
    <row r="28" spans="1:20" ht="48" outlineLevel="2" x14ac:dyDescent="0.25">
      <c r="A28" s="39" t="s">
        <v>50</v>
      </c>
      <c r="B28" s="40" t="s">
        <v>51</v>
      </c>
      <c r="C28" s="41" t="s">
        <v>31</v>
      </c>
      <c r="D28" s="41">
        <f t="shared" si="1"/>
        <v>97.381296501999998</v>
      </c>
      <c r="E28" s="41">
        <v>62.831076381999999</v>
      </c>
      <c r="F28" s="113">
        <f t="shared" si="2"/>
        <v>34.550220119999999</v>
      </c>
      <c r="G28" s="130">
        <f>I28+K28+M28+O28</f>
        <v>59.302798199999998</v>
      </c>
      <c r="H28" s="41">
        <f t="shared" ref="G28:H30" si="13">J28+L28+N28+P28</f>
        <v>34.550220119999992</v>
      </c>
      <c r="I28" s="42">
        <v>19.767599399999998</v>
      </c>
      <c r="J28" s="41">
        <v>15.659958779999998</v>
      </c>
      <c r="K28" s="42">
        <v>19.767599399999998</v>
      </c>
      <c r="L28" s="41">
        <v>8.4740417879999992</v>
      </c>
      <c r="M28" s="42">
        <v>19.767599399999998</v>
      </c>
      <c r="N28" s="41">
        <v>10.416219551999998</v>
      </c>
      <c r="O28" s="42"/>
      <c r="P28" s="131"/>
      <c r="Q28" s="118">
        <v>0</v>
      </c>
      <c r="R28" s="41">
        <f t="shared" si="10"/>
        <v>-24.752578080000006</v>
      </c>
      <c r="S28" s="41">
        <f t="shared" si="11"/>
        <v>58.260691179324475</v>
      </c>
      <c r="T28" s="43"/>
    </row>
    <row r="29" spans="1:20" ht="48" outlineLevel="2" x14ac:dyDescent="0.25">
      <c r="A29" s="39" t="s">
        <v>52</v>
      </c>
      <c r="B29" s="40" t="s">
        <v>53</v>
      </c>
      <c r="C29" s="41" t="s">
        <v>31</v>
      </c>
      <c r="D29" s="41">
        <f t="shared" si="1"/>
        <v>70.26082966940001</v>
      </c>
      <c r="E29" s="41">
        <v>38.954914645400002</v>
      </c>
      <c r="F29" s="113">
        <f t="shared" si="2"/>
        <v>31.305915024000008</v>
      </c>
      <c r="G29" s="130">
        <f t="shared" si="13"/>
        <v>13.527954900000001</v>
      </c>
      <c r="H29" s="41">
        <f t="shared" si="13"/>
        <v>31.305915024000001</v>
      </c>
      <c r="I29" s="42">
        <v>4.5093183000000003</v>
      </c>
      <c r="J29" s="41">
        <v>9.5595983759999985</v>
      </c>
      <c r="K29" s="42">
        <v>4.5093183000000003</v>
      </c>
      <c r="L29" s="41">
        <v>8.4436367400000005</v>
      </c>
      <c r="M29" s="42">
        <v>4.5093183000000003</v>
      </c>
      <c r="N29" s="41">
        <v>13.302679908</v>
      </c>
      <c r="O29" s="42"/>
      <c r="P29" s="131"/>
      <c r="Q29" s="118">
        <v>0</v>
      </c>
      <c r="R29" s="41">
        <f t="shared" si="10"/>
        <v>17.777960124</v>
      </c>
      <c r="S29" s="41">
        <f t="shared" si="11"/>
        <v>231.41646505637004</v>
      </c>
      <c r="T29" s="43"/>
    </row>
    <row r="30" spans="1:20" ht="36" outlineLevel="2" x14ac:dyDescent="0.25">
      <c r="A30" s="39" t="s">
        <v>54</v>
      </c>
      <c r="B30" s="40" t="s">
        <v>55</v>
      </c>
      <c r="C30" s="41" t="s">
        <v>31</v>
      </c>
      <c r="D30" s="41">
        <f t="shared" si="1"/>
        <v>59.971853228400008</v>
      </c>
      <c r="E30" s="41">
        <v>16.137806708400003</v>
      </c>
      <c r="F30" s="113">
        <f t="shared" si="2"/>
        <v>43.834046520000001</v>
      </c>
      <c r="G30" s="130">
        <f t="shared" si="13"/>
        <v>0</v>
      </c>
      <c r="H30" s="41">
        <f t="shared" si="13"/>
        <v>43.834046520000001</v>
      </c>
      <c r="I30" s="42"/>
      <c r="J30" s="41">
        <v>16.217187696</v>
      </c>
      <c r="K30" s="42"/>
      <c r="L30" s="41">
        <v>10.305133584</v>
      </c>
      <c r="M30" s="42"/>
      <c r="N30" s="41">
        <v>17.311725239999998</v>
      </c>
      <c r="O30" s="42"/>
      <c r="P30" s="131"/>
      <c r="Q30" s="118">
        <v>0</v>
      </c>
      <c r="R30" s="41">
        <f t="shared" si="10"/>
        <v>43.834046520000001</v>
      </c>
      <c r="S30" s="41">
        <f t="shared" si="11"/>
        <v>0</v>
      </c>
      <c r="T30" s="43"/>
    </row>
    <row r="31" spans="1:20" ht="24" x14ac:dyDescent="0.25">
      <c r="A31" s="32" t="s">
        <v>56</v>
      </c>
      <c r="B31" s="33" t="s">
        <v>57</v>
      </c>
      <c r="C31" s="34" t="s">
        <v>31</v>
      </c>
      <c r="D31" s="34">
        <f t="shared" si="1"/>
        <v>237.4147391292</v>
      </c>
      <c r="E31" s="34">
        <v>123.20329714920001</v>
      </c>
      <c r="F31" s="112">
        <f t="shared" si="2"/>
        <v>114.21144197999999</v>
      </c>
      <c r="G31" s="128">
        <f>G32+G34+G40</f>
        <v>120.93128984599998</v>
      </c>
      <c r="H31" s="34">
        <f t="shared" ref="H31:P31" si="14">H32+H34+H40</f>
        <v>114.21144197999999</v>
      </c>
      <c r="I31" s="35">
        <f t="shared" si="14"/>
        <v>1.0226985480000002</v>
      </c>
      <c r="J31" s="34">
        <f t="shared" si="14"/>
        <v>1.0226918520000001</v>
      </c>
      <c r="K31" s="35">
        <f>K32+K34+K40</f>
        <v>43.608122820000006</v>
      </c>
      <c r="L31" s="34">
        <f t="shared" si="14"/>
        <v>42.66673965599999</v>
      </c>
      <c r="M31" s="35">
        <f t="shared" si="14"/>
        <v>76.300468477999999</v>
      </c>
      <c r="N31" s="34">
        <f t="shared" si="14"/>
        <v>70.522010471999991</v>
      </c>
      <c r="O31" s="35">
        <f t="shared" si="14"/>
        <v>0</v>
      </c>
      <c r="P31" s="129">
        <f t="shared" si="14"/>
        <v>0</v>
      </c>
      <c r="Q31" s="117">
        <v>0</v>
      </c>
      <c r="R31" s="34">
        <f t="shared" si="10"/>
        <v>-6.719847865999995</v>
      </c>
      <c r="S31" s="34">
        <f t="shared" si="11"/>
        <v>94.443251308608893</v>
      </c>
      <c r="T31" s="36"/>
    </row>
    <row r="32" spans="1:20" ht="48" outlineLevel="1" x14ac:dyDescent="0.25">
      <c r="A32" s="26" t="s">
        <v>58</v>
      </c>
      <c r="B32" s="22" t="s">
        <v>59</v>
      </c>
      <c r="C32" s="23" t="s">
        <v>31</v>
      </c>
      <c r="D32" s="23">
        <f t="shared" si="1"/>
        <v>81.583326811799992</v>
      </c>
      <c r="E32" s="23">
        <v>8.8298744958000004</v>
      </c>
      <c r="F32" s="111">
        <f t="shared" si="2"/>
        <v>72.753452315999994</v>
      </c>
      <c r="G32" s="124">
        <f>G33</f>
        <v>74.471673561999992</v>
      </c>
      <c r="H32" s="23">
        <f t="shared" ref="H32:P32" si="15">H33</f>
        <v>72.753452315999994</v>
      </c>
      <c r="I32" s="24">
        <f t="shared" si="15"/>
        <v>0</v>
      </c>
      <c r="J32" s="23">
        <f t="shared" si="15"/>
        <v>0</v>
      </c>
      <c r="K32" s="24">
        <f t="shared" si="15"/>
        <v>24.292125312</v>
      </c>
      <c r="L32" s="23">
        <f t="shared" si="15"/>
        <v>24.292122899999995</v>
      </c>
      <c r="M32" s="24">
        <f t="shared" si="15"/>
        <v>50.179548249999996</v>
      </c>
      <c r="N32" s="23">
        <f t="shared" si="15"/>
        <v>48.461329415999991</v>
      </c>
      <c r="O32" s="24">
        <f t="shared" si="15"/>
        <v>0</v>
      </c>
      <c r="P32" s="125">
        <f t="shared" si="15"/>
        <v>0</v>
      </c>
      <c r="Q32" s="116">
        <v>0</v>
      </c>
      <c r="R32" s="23">
        <f t="shared" si="10"/>
        <v>-1.7182212459999988</v>
      </c>
      <c r="S32" s="23">
        <f t="shared" si="11"/>
        <v>97.692785506465725</v>
      </c>
      <c r="T32" s="25"/>
    </row>
    <row r="33" spans="1:20" outlineLevel="2" x14ac:dyDescent="0.25">
      <c r="A33" s="39" t="s">
        <v>60</v>
      </c>
      <c r="B33" s="40" t="s">
        <v>61</v>
      </c>
      <c r="C33" s="41" t="s">
        <v>62</v>
      </c>
      <c r="D33" s="41">
        <f t="shared" si="1"/>
        <v>81.583326811799992</v>
      </c>
      <c r="E33" s="41">
        <v>8.8298744958000004</v>
      </c>
      <c r="F33" s="113">
        <f t="shared" si="2"/>
        <v>72.753452315999994</v>
      </c>
      <c r="G33" s="130">
        <f>I33+K33+M33+O33</f>
        <v>74.471673561999992</v>
      </c>
      <c r="H33" s="41">
        <f>J33+L33+N33+P33</f>
        <v>72.753452315999994</v>
      </c>
      <c r="I33" s="42">
        <v>0</v>
      </c>
      <c r="J33" s="41">
        <v>0</v>
      </c>
      <c r="K33" s="42">
        <v>24.292125312</v>
      </c>
      <c r="L33" s="41">
        <v>24.292122899999995</v>
      </c>
      <c r="M33" s="42">
        <v>50.179548249999996</v>
      </c>
      <c r="N33" s="41">
        <v>48.461329415999991</v>
      </c>
      <c r="O33" s="42"/>
      <c r="P33" s="131"/>
      <c r="Q33" s="118">
        <v>0</v>
      </c>
      <c r="R33" s="41">
        <f t="shared" si="10"/>
        <v>-1.7182212459999988</v>
      </c>
      <c r="S33" s="41">
        <f t="shared" si="11"/>
        <v>97.692785506465725</v>
      </c>
      <c r="T33" s="43"/>
    </row>
    <row r="34" spans="1:20" ht="36" outlineLevel="1" x14ac:dyDescent="0.25">
      <c r="A34" s="26" t="s">
        <v>63</v>
      </c>
      <c r="B34" s="22" t="s">
        <v>64</v>
      </c>
      <c r="C34" s="23" t="s">
        <v>31</v>
      </c>
      <c r="D34" s="23">
        <f t="shared" si="1"/>
        <v>81.893374297199998</v>
      </c>
      <c r="E34" s="23">
        <v>70.8609469692</v>
      </c>
      <c r="F34" s="111">
        <f t="shared" si="2"/>
        <v>11.032427327999997</v>
      </c>
      <c r="G34" s="124">
        <f>SUM(G35:G38)</f>
        <v>15.215894715999999</v>
      </c>
      <c r="H34" s="23">
        <f t="shared" ref="H34:P34" si="16">SUM(H35:H38)</f>
        <v>11.032427328000001</v>
      </c>
      <c r="I34" s="24">
        <f t="shared" si="16"/>
        <v>1.0226985480000002</v>
      </c>
      <c r="J34" s="23">
        <f t="shared" si="16"/>
        <v>1.0226918520000001</v>
      </c>
      <c r="K34" s="24">
        <f t="shared" si="16"/>
        <v>3.0773270520000002</v>
      </c>
      <c r="L34" s="23">
        <f t="shared" si="16"/>
        <v>2.3729963039999999</v>
      </c>
      <c r="M34" s="24">
        <f t="shared" si="16"/>
        <v>11.115869115999999</v>
      </c>
      <c r="N34" s="23">
        <f t="shared" si="16"/>
        <v>7.6367391719999995</v>
      </c>
      <c r="O34" s="24">
        <f t="shared" si="16"/>
        <v>0</v>
      </c>
      <c r="P34" s="125">
        <f t="shared" si="16"/>
        <v>0</v>
      </c>
      <c r="Q34" s="116">
        <v>0</v>
      </c>
      <c r="R34" s="23">
        <f t="shared" si="10"/>
        <v>-4.1834673879999986</v>
      </c>
      <c r="S34" s="23">
        <f t="shared" si="11"/>
        <v>72.505938913990065</v>
      </c>
      <c r="T34" s="25"/>
    </row>
    <row r="35" spans="1:20" outlineLevel="2" x14ac:dyDescent="0.25">
      <c r="A35" s="39" t="s">
        <v>65</v>
      </c>
      <c r="B35" s="40" t="s">
        <v>66</v>
      </c>
      <c r="C35" s="41" t="s">
        <v>67</v>
      </c>
      <c r="D35" s="41">
        <f t="shared" si="1"/>
        <v>2.891446728</v>
      </c>
      <c r="E35" s="41">
        <v>2.8284636000000001</v>
      </c>
      <c r="F35" s="113">
        <f t="shared" si="2"/>
        <v>6.2983127999999944E-2</v>
      </c>
      <c r="G35" s="130">
        <f t="shared" ref="G35:H38" si="17">I35+K35+M35+O35</f>
        <v>6.2988000000000002E-2</v>
      </c>
      <c r="H35" s="41">
        <f t="shared" si="17"/>
        <v>6.2983127999999999E-2</v>
      </c>
      <c r="I35" s="42">
        <v>0</v>
      </c>
      <c r="J35" s="41">
        <v>0</v>
      </c>
      <c r="K35" s="42">
        <v>0</v>
      </c>
      <c r="L35" s="41">
        <v>0</v>
      </c>
      <c r="M35" s="42">
        <v>6.2988000000000002E-2</v>
      </c>
      <c r="N35" s="41">
        <v>6.2983127999999999E-2</v>
      </c>
      <c r="O35" s="42"/>
      <c r="P35" s="131"/>
      <c r="Q35" s="118">
        <v>0</v>
      </c>
      <c r="R35" s="41">
        <f t="shared" si="10"/>
        <v>-4.8720000000029851E-6</v>
      </c>
      <c r="S35" s="41">
        <f t="shared" si="11"/>
        <v>99.992265193370159</v>
      </c>
      <c r="T35" s="43"/>
    </row>
    <row r="36" spans="1:20" outlineLevel="2" x14ac:dyDescent="0.25">
      <c r="A36" s="39" t="s">
        <v>68</v>
      </c>
      <c r="B36" s="40" t="s">
        <v>69</v>
      </c>
      <c r="C36" s="41" t="s">
        <v>70</v>
      </c>
      <c r="D36" s="41">
        <f t="shared" si="1"/>
        <v>20.155918068199998</v>
      </c>
      <c r="E36" s="41">
        <v>19.080009492199999</v>
      </c>
      <c r="F36" s="113">
        <f t="shared" si="2"/>
        <v>1.0759085759999998</v>
      </c>
      <c r="G36" s="130">
        <f t="shared" si="17"/>
        <v>1.4950107159999997</v>
      </c>
      <c r="H36" s="41">
        <f t="shared" si="17"/>
        <v>1.075908576</v>
      </c>
      <c r="I36" s="42">
        <v>0</v>
      </c>
      <c r="J36" s="41">
        <v>0</v>
      </c>
      <c r="K36" s="42">
        <v>0</v>
      </c>
      <c r="L36" s="41">
        <v>0</v>
      </c>
      <c r="M36" s="42">
        <v>1.4950107159999997</v>
      </c>
      <c r="N36" s="41">
        <v>1.075908576</v>
      </c>
      <c r="O36" s="42"/>
      <c r="P36" s="131"/>
      <c r="Q36" s="118">
        <v>0</v>
      </c>
      <c r="R36" s="41">
        <f t="shared" si="10"/>
        <v>-0.41910213999999968</v>
      </c>
      <c r="S36" s="41">
        <f t="shared" si="11"/>
        <v>71.966612980451728</v>
      </c>
      <c r="T36" s="43"/>
    </row>
    <row r="37" spans="1:20" outlineLevel="2" x14ac:dyDescent="0.25">
      <c r="A37" s="39" t="s">
        <v>71</v>
      </c>
      <c r="B37" s="40" t="s">
        <v>72</v>
      </c>
      <c r="C37" s="41" t="s">
        <v>73</v>
      </c>
      <c r="D37" s="41">
        <f t="shared" si="1"/>
        <v>17.579151957800001</v>
      </c>
      <c r="E37" s="41">
        <v>17.2991519618</v>
      </c>
      <c r="F37" s="113">
        <f t="shared" si="2"/>
        <v>0.27999999600000081</v>
      </c>
      <c r="G37" s="130">
        <f t="shared" si="17"/>
        <v>2.0654880000000002</v>
      </c>
      <c r="H37" s="41">
        <f t="shared" si="17"/>
        <v>0.27999999599999997</v>
      </c>
      <c r="I37" s="42">
        <v>0</v>
      </c>
      <c r="J37" s="41">
        <v>0</v>
      </c>
      <c r="K37" s="42">
        <v>0.9843360000000001</v>
      </c>
      <c r="L37" s="41">
        <v>0.27999999599999997</v>
      </c>
      <c r="M37" s="42">
        <v>1.0811519999999999</v>
      </c>
      <c r="N37" s="41">
        <v>0</v>
      </c>
      <c r="O37" s="42"/>
      <c r="P37" s="131"/>
      <c r="Q37" s="118">
        <v>0</v>
      </c>
      <c r="R37" s="41">
        <f t="shared" si="10"/>
        <v>-1.7854880040000003</v>
      </c>
      <c r="S37" s="41">
        <f t="shared" si="11"/>
        <v>13.556118263577419</v>
      </c>
      <c r="T37" s="43"/>
    </row>
    <row r="38" spans="1:20" outlineLevel="2" x14ac:dyDescent="0.25">
      <c r="A38" s="39" t="s">
        <v>74</v>
      </c>
      <c r="B38" s="40" t="s">
        <v>75</v>
      </c>
      <c r="C38" s="41" t="s">
        <v>76</v>
      </c>
      <c r="D38" s="41">
        <f t="shared" si="1"/>
        <v>41.266857543200004</v>
      </c>
      <c r="E38" s="41">
        <v>31.653321915200003</v>
      </c>
      <c r="F38" s="113">
        <f t="shared" si="2"/>
        <v>9.6135356280000011</v>
      </c>
      <c r="G38" s="130">
        <f t="shared" si="17"/>
        <v>11.592407999999999</v>
      </c>
      <c r="H38" s="41">
        <f t="shared" si="17"/>
        <v>9.6135356280000011</v>
      </c>
      <c r="I38" s="42">
        <v>1.0226985480000002</v>
      </c>
      <c r="J38" s="41">
        <v>1.0226918520000001</v>
      </c>
      <c r="K38" s="42">
        <v>2.0929910519999999</v>
      </c>
      <c r="L38" s="41">
        <v>2.092996308</v>
      </c>
      <c r="M38" s="42">
        <v>8.4767183999999993</v>
      </c>
      <c r="N38" s="41">
        <v>6.4978474679999998</v>
      </c>
      <c r="O38" s="42"/>
      <c r="P38" s="131"/>
      <c r="Q38" s="118">
        <v>0</v>
      </c>
      <c r="R38" s="41">
        <f t="shared" si="10"/>
        <v>-1.9788723719999979</v>
      </c>
      <c r="S38" s="41">
        <f t="shared" si="11"/>
        <v>82.929583120262862</v>
      </c>
      <c r="T38" s="43"/>
    </row>
    <row r="39" spans="1:20" ht="24" outlineLevel="1" x14ac:dyDescent="0.25">
      <c r="A39" s="26" t="s">
        <v>77</v>
      </c>
      <c r="B39" s="22" t="s">
        <v>78</v>
      </c>
      <c r="C39" s="23" t="s">
        <v>31</v>
      </c>
      <c r="D39" s="34" t="s">
        <v>38</v>
      </c>
      <c r="E39" s="34" t="s">
        <v>38</v>
      </c>
      <c r="F39" s="34" t="s">
        <v>38</v>
      </c>
      <c r="G39" s="124" t="s">
        <v>38</v>
      </c>
      <c r="H39" s="23" t="s">
        <v>38</v>
      </c>
      <c r="I39" s="24" t="s">
        <v>38</v>
      </c>
      <c r="J39" s="23" t="s">
        <v>38</v>
      </c>
      <c r="K39" s="24" t="s">
        <v>38</v>
      </c>
      <c r="L39" s="23" t="s">
        <v>38</v>
      </c>
      <c r="M39" s="24" t="s">
        <v>38</v>
      </c>
      <c r="N39" s="23" t="s">
        <v>38</v>
      </c>
      <c r="O39" s="24" t="s">
        <v>38</v>
      </c>
      <c r="P39" s="125" t="s">
        <v>38</v>
      </c>
      <c r="Q39" s="116">
        <v>0</v>
      </c>
      <c r="R39" s="23" t="s">
        <v>38</v>
      </c>
      <c r="S39" s="23" t="s">
        <v>38</v>
      </c>
      <c r="T39" s="25"/>
    </row>
    <row r="40" spans="1:20" ht="36" outlineLevel="1" x14ac:dyDescent="0.25">
      <c r="A40" s="26" t="s">
        <v>79</v>
      </c>
      <c r="B40" s="22" t="s">
        <v>80</v>
      </c>
      <c r="C40" s="23" t="s">
        <v>31</v>
      </c>
      <c r="D40" s="23">
        <f t="shared" si="1"/>
        <v>73.938038020199997</v>
      </c>
      <c r="E40" s="23">
        <v>43.512475684199998</v>
      </c>
      <c r="F40" s="111">
        <f t="shared" si="2"/>
        <v>30.425562335999999</v>
      </c>
      <c r="G40" s="124">
        <f>SUM(G41:G44)</f>
        <v>31.243721568000002</v>
      </c>
      <c r="H40" s="23">
        <f>SUM(H41:H44)</f>
        <v>30.425562335999995</v>
      </c>
      <c r="I40" s="24">
        <f t="shared" ref="I40:P40" si="18">SUM(I41:I44)</f>
        <v>0</v>
      </c>
      <c r="J40" s="23">
        <f t="shared" si="18"/>
        <v>0</v>
      </c>
      <c r="K40" s="24">
        <f>SUM(K41:K44)</f>
        <v>16.238670456000001</v>
      </c>
      <c r="L40" s="23">
        <f t="shared" si="18"/>
        <v>16.001620451999997</v>
      </c>
      <c r="M40" s="24">
        <f t="shared" si="18"/>
        <v>15.005051112</v>
      </c>
      <c r="N40" s="23">
        <f t="shared" si="18"/>
        <v>14.423941883999998</v>
      </c>
      <c r="O40" s="24">
        <f t="shared" si="18"/>
        <v>0</v>
      </c>
      <c r="P40" s="125">
        <f t="shared" si="18"/>
        <v>0</v>
      </c>
      <c r="Q40" s="116">
        <v>0</v>
      </c>
      <c r="R40" s="23">
        <f t="shared" si="10"/>
        <v>-0.8181592320000064</v>
      </c>
      <c r="S40" s="23">
        <f t="shared" si="11"/>
        <v>97.38136434797201</v>
      </c>
      <c r="T40" s="25"/>
    </row>
    <row r="41" spans="1:20" ht="24" outlineLevel="2" x14ac:dyDescent="0.25">
      <c r="A41" s="39" t="s">
        <v>81</v>
      </c>
      <c r="B41" s="40" t="s">
        <v>82</v>
      </c>
      <c r="C41" s="41" t="s">
        <v>83</v>
      </c>
      <c r="D41" s="41">
        <f t="shared" si="1"/>
        <v>12.7468437926</v>
      </c>
      <c r="E41" s="41">
        <v>9.7079905526000001</v>
      </c>
      <c r="F41" s="113">
        <f t="shared" si="2"/>
        <v>3.0388532399999999</v>
      </c>
      <c r="G41" s="130">
        <f t="shared" ref="G41:H44" si="19">I41+K41+M41+O41</f>
        <v>3.8659124760000001</v>
      </c>
      <c r="H41" s="41">
        <f t="shared" si="19"/>
        <v>3.0388532399999999</v>
      </c>
      <c r="I41" s="42">
        <v>0</v>
      </c>
      <c r="J41" s="41">
        <v>0</v>
      </c>
      <c r="K41" s="42">
        <v>2.3363324759999999</v>
      </c>
      <c r="L41" s="41">
        <v>2.0992824720000001</v>
      </c>
      <c r="M41" s="42">
        <v>1.5295799999999999</v>
      </c>
      <c r="N41" s="41">
        <v>0.93957076799999995</v>
      </c>
      <c r="O41" s="42"/>
      <c r="P41" s="131"/>
      <c r="Q41" s="118">
        <v>0</v>
      </c>
      <c r="R41" s="41">
        <f t="shared" si="10"/>
        <v>-0.8270592360000002</v>
      </c>
      <c r="S41" s="41">
        <f t="shared" si="11"/>
        <v>78.606364186088726</v>
      </c>
      <c r="T41" s="43"/>
    </row>
    <row r="42" spans="1:20" ht="36" outlineLevel="2" x14ac:dyDescent="0.25">
      <c r="A42" s="39" t="s">
        <v>84</v>
      </c>
      <c r="B42" s="40" t="s">
        <v>85</v>
      </c>
      <c r="C42" s="41" t="s">
        <v>86</v>
      </c>
      <c r="D42" s="41">
        <f t="shared" si="1"/>
        <v>52.393023115600002</v>
      </c>
      <c r="E42" s="41">
        <v>27.774485131600002</v>
      </c>
      <c r="F42" s="113">
        <f t="shared" si="2"/>
        <v>24.618537984</v>
      </c>
      <c r="G42" s="130">
        <f t="shared" si="19"/>
        <v>24.609637980000002</v>
      </c>
      <c r="H42" s="41">
        <f t="shared" si="19"/>
        <v>24.618537983999996</v>
      </c>
      <c r="I42" s="42">
        <v>0</v>
      </c>
      <c r="J42" s="41">
        <v>0</v>
      </c>
      <c r="K42" s="42">
        <v>13.90233798</v>
      </c>
      <c r="L42" s="41">
        <v>13.902337979999997</v>
      </c>
      <c r="M42" s="42">
        <v>10.7073</v>
      </c>
      <c r="N42" s="41">
        <v>10.716200003999999</v>
      </c>
      <c r="O42" s="42"/>
      <c r="P42" s="131"/>
      <c r="Q42" s="118">
        <v>0</v>
      </c>
      <c r="R42" s="41">
        <f t="shared" si="10"/>
        <v>8.9000039999937997E-3</v>
      </c>
      <c r="S42" s="41">
        <f t="shared" si="11"/>
        <v>100.03616470915675</v>
      </c>
      <c r="T42" s="43"/>
    </row>
    <row r="43" spans="1:20" outlineLevel="2" x14ac:dyDescent="0.25">
      <c r="A43" s="39" t="s">
        <v>87</v>
      </c>
      <c r="B43" s="40" t="s">
        <v>953</v>
      </c>
      <c r="C43" s="41" t="s">
        <v>89</v>
      </c>
      <c r="D43" s="41">
        <f t="shared" si="1"/>
        <v>0</v>
      </c>
      <c r="E43" s="41">
        <v>0</v>
      </c>
      <c r="F43" s="113">
        <f t="shared" si="2"/>
        <v>0</v>
      </c>
      <c r="G43" s="130">
        <f t="shared" ref="G43" si="20">I43+K43+M43+O43</f>
        <v>0</v>
      </c>
      <c r="H43" s="41">
        <f t="shared" ref="H43" si="21">J43+L43+N43+P43</f>
        <v>0</v>
      </c>
      <c r="I43" s="42">
        <v>0</v>
      </c>
      <c r="J43" s="41">
        <v>0</v>
      </c>
      <c r="K43" s="42">
        <v>0</v>
      </c>
      <c r="L43" s="41">
        <v>0</v>
      </c>
      <c r="M43" s="42">
        <v>0</v>
      </c>
      <c r="N43" s="41">
        <v>0</v>
      </c>
      <c r="O43" s="42"/>
      <c r="P43" s="131"/>
      <c r="Q43" s="118">
        <v>0</v>
      </c>
      <c r="R43" s="41">
        <f t="shared" si="10"/>
        <v>0</v>
      </c>
      <c r="S43" s="41">
        <f t="shared" si="11"/>
        <v>0</v>
      </c>
      <c r="T43" s="43"/>
    </row>
    <row r="44" spans="1:20" outlineLevel="2" x14ac:dyDescent="0.25">
      <c r="A44" s="39" t="s">
        <v>954</v>
      </c>
      <c r="B44" s="40" t="s">
        <v>88</v>
      </c>
      <c r="C44" s="41" t="s">
        <v>955</v>
      </c>
      <c r="D44" s="41">
        <f t="shared" si="1"/>
        <v>8.7981711120000003</v>
      </c>
      <c r="E44" s="41">
        <v>6.03</v>
      </c>
      <c r="F44" s="113">
        <f t="shared" si="2"/>
        <v>2.7681711120000001</v>
      </c>
      <c r="G44" s="130">
        <f t="shared" si="19"/>
        <v>2.7681711120000001</v>
      </c>
      <c r="H44" s="41">
        <f t="shared" si="19"/>
        <v>2.7681711120000001</v>
      </c>
      <c r="I44" s="42">
        <v>0</v>
      </c>
      <c r="J44" s="41">
        <v>0</v>
      </c>
      <c r="K44" s="42"/>
      <c r="L44" s="41"/>
      <c r="M44" s="42">
        <v>2.7681711120000001</v>
      </c>
      <c r="N44" s="41">
        <v>2.7681711120000001</v>
      </c>
      <c r="O44" s="42"/>
      <c r="P44" s="131"/>
      <c r="Q44" s="118">
        <v>0</v>
      </c>
      <c r="R44" s="41">
        <f t="shared" si="10"/>
        <v>0</v>
      </c>
      <c r="S44" s="41">
        <f t="shared" si="11"/>
        <v>100</v>
      </c>
      <c r="T44" s="43"/>
    </row>
    <row r="45" spans="1:20" ht="36" collapsed="1" x14ac:dyDescent="0.25">
      <c r="A45" s="32" t="s">
        <v>90</v>
      </c>
      <c r="B45" s="33" t="s">
        <v>37</v>
      </c>
      <c r="C45" s="34" t="s">
        <v>31</v>
      </c>
      <c r="D45" s="34" t="s">
        <v>38</v>
      </c>
      <c r="E45" s="34" t="s">
        <v>38</v>
      </c>
      <c r="F45" s="34" t="s">
        <v>38</v>
      </c>
      <c r="G45" s="128" t="s">
        <v>38</v>
      </c>
      <c r="H45" s="34" t="s">
        <v>38</v>
      </c>
      <c r="I45" s="35" t="s">
        <v>38</v>
      </c>
      <c r="J45" s="34" t="s">
        <v>38</v>
      </c>
      <c r="K45" s="35" t="s">
        <v>38</v>
      </c>
      <c r="L45" s="34" t="s">
        <v>38</v>
      </c>
      <c r="M45" s="35" t="s">
        <v>38</v>
      </c>
      <c r="N45" s="34" t="s">
        <v>38</v>
      </c>
      <c r="O45" s="35" t="s">
        <v>38</v>
      </c>
      <c r="P45" s="129" t="s">
        <v>38</v>
      </c>
      <c r="Q45" s="117">
        <v>0</v>
      </c>
      <c r="R45" s="34" t="s">
        <v>38</v>
      </c>
      <c r="S45" s="34" t="s">
        <v>38</v>
      </c>
      <c r="T45" s="36"/>
    </row>
    <row r="46" spans="1:20" ht="24" x14ac:dyDescent="0.25">
      <c r="A46" s="32" t="s">
        <v>91</v>
      </c>
      <c r="B46" s="33" t="s">
        <v>92</v>
      </c>
      <c r="C46" s="34" t="s">
        <v>31</v>
      </c>
      <c r="D46" s="34">
        <f t="shared" si="1"/>
        <v>746.77150209759998</v>
      </c>
      <c r="E46" s="34">
        <v>652.99111178559997</v>
      </c>
      <c r="F46" s="112">
        <f t="shared" si="2"/>
        <v>93.780390312000009</v>
      </c>
      <c r="G46" s="128">
        <f>G47+G50+G51+G52+G53+G49</f>
        <v>85.871186360666641</v>
      </c>
      <c r="H46" s="34">
        <f t="shared" ref="H46:P46" si="22">H47+H50+H51+H52+H53+H49</f>
        <v>93.780390311999994</v>
      </c>
      <c r="I46" s="35">
        <f t="shared" si="22"/>
        <v>24.922092156000001</v>
      </c>
      <c r="J46" s="34">
        <f t="shared" si="22"/>
        <v>24.922094688000001</v>
      </c>
      <c r="K46" s="35">
        <f t="shared" si="22"/>
        <v>30.726762251999997</v>
      </c>
      <c r="L46" s="34">
        <f t="shared" si="22"/>
        <v>31.431116807999995</v>
      </c>
      <c r="M46" s="35">
        <f t="shared" si="22"/>
        <v>30.222331952666639</v>
      </c>
      <c r="N46" s="34">
        <f t="shared" si="22"/>
        <v>37.427178816000001</v>
      </c>
      <c r="O46" s="35">
        <f t="shared" si="22"/>
        <v>0</v>
      </c>
      <c r="P46" s="129">
        <f t="shared" si="22"/>
        <v>0</v>
      </c>
      <c r="Q46" s="117">
        <v>0</v>
      </c>
      <c r="R46" s="34">
        <f t="shared" si="10"/>
        <v>7.9092039513333532</v>
      </c>
      <c r="S46" s="34">
        <f t="shared" si="11"/>
        <v>109.21054463847047</v>
      </c>
      <c r="T46" s="36"/>
    </row>
    <row r="47" spans="1:20" ht="24" outlineLevel="2" x14ac:dyDescent="0.25">
      <c r="A47" s="39" t="s">
        <v>93</v>
      </c>
      <c r="B47" s="40" t="s">
        <v>94</v>
      </c>
      <c r="C47" s="41" t="s">
        <v>95</v>
      </c>
      <c r="D47" s="41">
        <f t="shared" si="1"/>
        <v>689.96707019339999</v>
      </c>
      <c r="E47" s="41">
        <v>604.52039116139997</v>
      </c>
      <c r="F47" s="113">
        <f t="shared" si="2"/>
        <v>85.44667903200002</v>
      </c>
      <c r="G47" s="130">
        <f t="shared" ref="G47:H57" si="23">I47+K47+M47+O47</f>
        <v>78.611156396666644</v>
      </c>
      <c r="H47" s="41">
        <f t="shared" si="23"/>
        <v>85.446679031999992</v>
      </c>
      <c r="I47" s="42">
        <v>24.605760155999999</v>
      </c>
      <c r="J47" s="41">
        <v>24.605760155999999</v>
      </c>
      <c r="K47" s="42">
        <v>29.152770563999997</v>
      </c>
      <c r="L47" s="41">
        <v>29.152770563999997</v>
      </c>
      <c r="M47" s="42">
        <v>24.852625676666641</v>
      </c>
      <c r="N47" s="41">
        <v>31.688148311999999</v>
      </c>
      <c r="O47" s="42"/>
      <c r="P47" s="131"/>
      <c r="Q47" s="118">
        <v>0</v>
      </c>
      <c r="R47" s="41">
        <f t="shared" si="10"/>
        <v>6.8355226353333478</v>
      </c>
      <c r="S47" s="41">
        <f t="shared" si="11"/>
        <v>108.695359473968</v>
      </c>
      <c r="T47" s="43"/>
    </row>
    <row r="48" spans="1:20" outlineLevel="3" x14ac:dyDescent="0.25">
      <c r="A48" s="39" t="s">
        <v>96</v>
      </c>
      <c r="B48" s="40" t="s">
        <v>97</v>
      </c>
      <c r="C48" s="41" t="s">
        <v>98</v>
      </c>
      <c r="D48" s="41">
        <f t="shared" si="1"/>
        <v>689.96707019339999</v>
      </c>
      <c r="E48" s="41">
        <v>604.52039116139997</v>
      </c>
      <c r="F48" s="113">
        <f t="shared" si="2"/>
        <v>85.44667903200002</v>
      </c>
      <c r="G48" s="130">
        <f t="shared" si="23"/>
        <v>78.611156396666644</v>
      </c>
      <c r="H48" s="41">
        <f t="shared" si="23"/>
        <v>85.446679031999992</v>
      </c>
      <c r="I48" s="42">
        <v>24.605760155999999</v>
      </c>
      <c r="J48" s="41">
        <v>24.605760155999999</v>
      </c>
      <c r="K48" s="42">
        <v>29.152770563999997</v>
      </c>
      <c r="L48" s="41">
        <v>29.152770563999997</v>
      </c>
      <c r="M48" s="42">
        <v>24.852625676666641</v>
      </c>
      <c r="N48" s="41">
        <v>31.688148311999999</v>
      </c>
      <c r="O48" s="42"/>
      <c r="P48" s="131"/>
      <c r="Q48" s="118">
        <v>0</v>
      </c>
      <c r="R48" s="41">
        <f t="shared" si="10"/>
        <v>6.8355226353333478</v>
      </c>
      <c r="S48" s="41">
        <f t="shared" si="11"/>
        <v>108.695359473968</v>
      </c>
      <c r="T48" s="43"/>
    </row>
    <row r="49" spans="1:20" outlineLevel="2" x14ac:dyDescent="0.25">
      <c r="A49" s="39" t="s">
        <v>99</v>
      </c>
      <c r="B49" s="40" t="s">
        <v>100</v>
      </c>
      <c r="C49" s="41" t="s">
        <v>101</v>
      </c>
      <c r="D49" s="41">
        <f t="shared" si="1"/>
        <v>4.5297145584000003</v>
      </c>
      <c r="E49" s="41">
        <v>4.0052559144000002</v>
      </c>
      <c r="F49" s="113">
        <f t="shared" si="2"/>
        <v>0.52445864400000008</v>
      </c>
      <c r="G49" s="130">
        <f t="shared" si="23"/>
        <v>0.52445999999999993</v>
      </c>
      <c r="H49" s="41">
        <f t="shared" si="23"/>
        <v>0.52445864399999997</v>
      </c>
      <c r="I49" s="42">
        <v>0</v>
      </c>
      <c r="J49" s="41">
        <v>0</v>
      </c>
      <c r="K49" s="42">
        <v>0.52445999999999993</v>
      </c>
      <c r="L49" s="41">
        <v>0.52445864399999997</v>
      </c>
      <c r="M49" s="42">
        <v>0</v>
      </c>
      <c r="N49" s="41">
        <v>0</v>
      </c>
      <c r="O49" s="42"/>
      <c r="P49" s="131"/>
      <c r="Q49" s="118">
        <v>0</v>
      </c>
      <c r="R49" s="41">
        <f t="shared" si="10"/>
        <v>-1.3559999999523953E-6</v>
      </c>
      <c r="S49" s="41">
        <f t="shared" si="11"/>
        <v>99.999741448346882</v>
      </c>
      <c r="T49" s="43"/>
    </row>
    <row r="50" spans="1:20" outlineLevel="2" x14ac:dyDescent="0.25">
      <c r="A50" s="39" t="s">
        <v>99</v>
      </c>
      <c r="B50" s="40" t="s">
        <v>102</v>
      </c>
      <c r="C50" s="41" t="s">
        <v>101</v>
      </c>
      <c r="D50" s="41">
        <f t="shared" si="1"/>
        <v>36.4446609098</v>
      </c>
      <c r="E50" s="41">
        <v>36.021884265799997</v>
      </c>
      <c r="F50" s="113">
        <f t="shared" si="2"/>
        <v>0.42277664400000248</v>
      </c>
      <c r="G50" s="130">
        <f t="shared" si="23"/>
        <v>0.42277168799999998</v>
      </c>
      <c r="H50" s="41">
        <f t="shared" si="23"/>
        <v>0.42277664399999998</v>
      </c>
      <c r="I50" s="414">
        <v>7.1999999999999994E-4</v>
      </c>
      <c r="J50" s="415">
        <v>7.1999999999999994E-4</v>
      </c>
      <c r="K50" s="42">
        <v>0.21913168799999999</v>
      </c>
      <c r="L50" s="41">
        <v>0.21913664399999999</v>
      </c>
      <c r="M50" s="42">
        <v>0.20291999999999999</v>
      </c>
      <c r="N50" s="41">
        <v>0.20291999999999999</v>
      </c>
      <c r="O50" s="42"/>
      <c r="P50" s="131"/>
      <c r="Q50" s="118">
        <v>0</v>
      </c>
      <c r="R50" s="41">
        <f t="shared" si="10"/>
        <v>4.9560000000004045E-6</v>
      </c>
      <c r="S50" s="41">
        <f t="shared" si="11"/>
        <v>100.00117226392888</v>
      </c>
      <c r="T50" s="43"/>
    </row>
    <row r="51" spans="1:20" outlineLevel="2" x14ac:dyDescent="0.25">
      <c r="A51" s="39" t="s">
        <v>103</v>
      </c>
      <c r="B51" s="40" t="s">
        <v>104</v>
      </c>
      <c r="C51" s="41" t="s">
        <v>105</v>
      </c>
      <c r="D51" s="41">
        <f t="shared" si="1"/>
        <v>4.1286255839999999</v>
      </c>
      <c r="E51" s="41">
        <v>3.9285994439999996</v>
      </c>
      <c r="F51" s="113">
        <f t="shared" si="2"/>
        <v>0.2000261400000003</v>
      </c>
      <c r="G51" s="130">
        <f t="shared" si="23"/>
        <v>0.12640799999999999</v>
      </c>
      <c r="H51" s="41">
        <f t="shared" si="23"/>
        <v>0.20002613999999999</v>
      </c>
      <c r="I51" s="42">
        <v>0</v>
      </c>
      <c r="J51" s="41">
        <v>0</v>
      </c>
      <c r="K51" s="42">
        <v>0.12592799999999998</v>
      </c>
      <c r="L51" s="41">
        <v>0.125924232</v>
      </c>
      <c r="M51" s="42">
        <v>4.8000000000000001E-4</v>
      </c>
      <c r="N51" s="41">
        <v>7.4101907999999994E-2</v>
      </c>
      <c r="O51" s="42"/>
      <c r="P51" s="131"/>
      <c r="Q51" s="118">
        <v>0</v>
      </c>
      <c r="R51" s="41">
        <f t="shared" si="10"/>
        <v>7.3618139999999999E-2</v>
      </c>
      <c r="S51" s="41">
        <f t="shared" si="11"/>
        <v>158.23851338522877</v>
      </c>
      <c r="T51" s="43"/>
    </row>
    <row r="52" spans="1:20" outlineLevel="2" x14ac:dyDescent="0.25">
      <c r="A52" s="39" t="s">
        <v>106</v>
      </c>
      <c r="B52" s="40" t="s">
        <v>107</v>
      </c>
      <c r="C52" s="41" t="s">
        <v>108</v>
      </c>
      <c r="D52" s="41">
        <f t="shared" si="1"/>
        <v>11.175365979999999</v>
      </c>
      <c r="E52" s="41">
        <v>4.0470519999999999</v>
      </c>
      <c r="F52" s="113">
        <f t="shared" si="2"/>
        <v>7.1283139799999988</v>
      </c>
      <c r="G52" s="130">
        <f t="shared" si="23"/>
        <v>6.1282544039999998</v>
      </c>
      <c r="H52" s="41">
        <f t="shared" si="23"/>
        <v>7.1283139799999997</v>
      </c>
      <c r="I52" s="42">
        <v>0.315612</v>
      </c>
      <c r="J52" s="41">
        <v>0.315614532</v>
      </c>
      <c r="K52" s="42">
        <v>0.70447199999999999</v>
      </c>
      <c r="L52" s="41">
        <v>1.4088267239999999</v>
      </c>
      <c r="M52" s="42">
        <v>5.108170404</v>
      </c>
      <c r="N52" s="41">
        <v>5.4038727240000002</v>
      </c>
      <c r="O52" s="42"/>
      <c r="P52" s="131"/>
      <c r="Q52" s="118">
        <v>0</v>
      </c>
      <c r="R52" s="41">
        <f t="shared" si="10"/>
        <v>1.000059576</v>
      </c>
      <c r="S52" s="41">
        <f t="shared" si="11"/>
        <v>116.31883257567191</v>
      </c>
      <c r="T52" s="43"/>
    </row>
    <row r="53" spans="1:20" outlineLevel="2" x14ac:dyDescent="0.25">
      <c r="A53" s="39" t="s">
        <v>109</v>
      </c>
      <c r="B53" s="40" t="s">
        <v>110</v>
      </c>
      <c r="C53" s="41" t="s">
        <v>111</v>
      </c>
      <c r="D53" s="41">
        <f t="shared" si="1"/>
        <v>0.52606487200000007</v>
      </c>
      <c r="E53" s="41">
        <v>0.46792900000000004</v>
      </c>
      <c r="F53" s="113">
        <f t="shared" si="2"/>
        <v>5.8135872000000033E-2</v>
      </c>
      <c r="G53" s="130">
        <f t="shared" si="23"/>
        <v>5.8135872000000005E-2</v>
      </c>
      <c r="H53" s="41">
        <f t="shared" si="23"/>
        <v>5.8135871999999991E-2</v>
      </c>
      <c r="I53" s="42">
        <v>0</v>
      </c>
      <c r="J53" s="41">
        <v>0</v>
      </c>
      <c r="K53" s="42">
        <v>0</v>
      </c>
      <c r="L53" s="41">
        <v>0</v>
      </c>
      <c r="M53" s="42">
        <v>5.8135872000000005E-2</v>
      </c>
      <c r="N53" s="41">
        <v>5.8135871999999991E-2</v>
      </c>
      <c r="O53" s="42"/>
      <c r="P53" s="131"/>
      <c r="Q53" s="118">
        <v>0</v>
      </c>
      <c r="R53" s="41">
        <f t="shared" si="10"/>
        <v>0</v>
      </c>
      <c r="S53" s="41">
        <f t="shared" si="11"/>
        <v>99.999999999999972</v>
      </c>
      <c r="T53" s="43"/>
    </row>
    <row r="54" spans="1:20" ht="24" collapsed="1" x14ac:dyDescent="0.25">
      <c r="A54" s="32" t="s">
        <v>112</v>
      </c>
      <c r="B54" s="33" t="s">
        <v>42</v>
      </c>
      <c r="C54" s="34" t="s">
        <v>31</v>
      </c>
      <c r="D54" s="34">
        <f t="shared" si="1"/>
        <v>0.4327532</v>
      </c>
      <c r="E54" s="34">
        <v>0.4327532</v>
      </c>
      <c r="F54" s="112">
        <f t="shared" si="2"/>
        <v>0</v>
      </c>
      <c r="G54" s="128">
        <f t="shared" si="23"/>
        <v>0</v>
      </c>
      <c r="H54" s="34">
        <f t="shared" si="23"/>
        <v>0</v>
      </c>
      <c r="I54" s="35">
        <v>0</v>
      </c>
      <c r="J54" s="34">
        <v>0</v>
      </c>
      <c r="K54" s="35">
        <v>0</v>
      </c>
      <c r="L54" s="34">
        <v>0</v>
      </c>
      <c r="M54" s="35">
        <v>0</v>
      </c>
      <c r="N54" s="34">
        <v>0</v>
      </c>
      <c r="O54" s="35">
        <v>0</v>
      </c>
      <c r="P54" s="129">
        <v>0</v>
      </c>
      <c r="Q54" s="117">
        <v>0</v>
      </c>
      <c r="R54" s="34">
        <f t="shared" si="10"/>
        <v>0</v>
      </c>
      <c r="S54" s="34">
        <f t="shared" si="11"/>
        <v>0</v>
      </c>
      <c r="T54" s="36"/>
    </row>
    <row r="55" spans="1:20" ht="24" x14ac:dyDescent="0.25">
      <c r="A55" s="32" t="s">
        <v>113</v>
      </c>
      <c r="B55" s="33" t="s">
        <v>114</v>
      </c>
      <c r="C55" s="34" t="s">
        <v>31</v>
      </c>
      <c r="D55" s="34">
        <f t="shared" si="1"/>
        <v>247.96153188100001</v>
      </c>
      <c r="E55" s="34">
        <v>204.90878818900001</v>
      </c>
      <c r="F55" s="112">
        <f t="shared" si="2"/>
        <v>43.052743692000007</v>
      </c>
      <c r="G55" s="128">
        <f>SUM(G56:G58)</f>
        <v>43.378664411999999</v>
      </c>
      <c r="H55" s="34">
        <f t="shared" ref="H55:P55" si="24">SUM(H56:H58)</f>
        <v>43.052743692</v>
      </c>
      <c r="I55" s="35">
        <f t="shared" si="24"/>
        <v>30.124821695999998</v>
      </c>
      <c r="J55" s="34">
        <f t="shared" si="24"/>
        <v>30.124817159999999</v>
      </c>
      <c r="K55" s="35">
        <f t="shared" si="24"/>
        <v>3.584359992</v>
      </c>
      <c r="L55" s="34">
        <f t="shared" si="24"/>
        <v>3.5843599919999996</v>
      </c>
      <c r="M55" s="35">
        <f t="shared" si="24"/>
        <v>9.6694827239999999</v>
      </c>
      <c r="N55" s="34">
        <f t="shared" si="24"/>
        <v>9.3435665399999994</v>
      </c>
      <c r="O55" s="35">
        <f t="shared" si="24"/>
        <v>0</v>
      </c>
      <c r="P55" s="129">
        <f t="shared" si="24"/>
        <v>0</v>
      </c>
      <c r="Q55" s="117">
        <v>0</v>
      </c>
      <c r="R55" s="34">
        <f t="shared" si="10"/>
        <v>-0.32592071999999916</v>
      </c>
      <c r="S55" s="34">
        <f>IF(G55&gt;0,H55/G55,0)*100</f>
        <v>99.248661238380961</v>
      </c>
      <c r="T55" s="36"/>
    </row>
    <row r="56" spans="1:20" outlineLevel="2" x14ac:dyDescent="0.25">
      <c r="A56" s="39" t="s">
        <v>115</v>
      </c>
      <c r="B56" s="40" t="s">
        <v>116</v>
      </c>
      <c r="C56" s="41" t="s">
        <v>117</v>
      </c>
      <c r="D56" s="41">
        <f t="shared" si="1"/>
        <v>220.0930915088</v>
      </c>
      <c r="E56" s="41">
        <v>182.2738881848</v>
      </c>
      <c r="F56" s="113">
        <f t="shared" si="2"/>
        <v>37.819203324</v>
      </c>
      <c r="G56" s="130">
        <f>I56+K56+M56+O56</f>
        <v>37.819641695999998</v>
      </c>
      <c r="H56" s="41">
        <f t="shared" si="23"/>
        <v>37.819203324</v>
      </c>
      <c r="I56" s="42">
        <v>30.124821695999998</v>
      </c>
      <c r="J56" s="41">
        <v>30.124817159999999</v>
      </c>
      <c r="K56" s="42">
        <v>0.60281999999999991</v>
      </c>
      <c r="L56" s="41">
        <v>0.60282000000000002</v>
      </c>
      <c r="M56" s="42">
        <v>7.0919999999999996</v>
      </c>
      <c r="N56" s="41">
        <v>7.0915661639999996</v>
      </c>
      <c r="O56" s="42"/>
      <c r="P56" s="131"/>
      <c r="Q56" s="118">
        <v>0</v>
      </c>
      <c r="R56" s="41">
        <f t="shared" si="10"/>
        <v>-4.3837199999785526E-4</v>
      </c>
      <c r="S56" s="41">
        <f t="shared" si="11"/>
        <v>99.998840888013902</v>
      </c>
      <c r="T56" s="43"/>
    </row>
    <row r="57" spans="1:20" outlineLevel="2" x14ac:dyDescent="0.25">
      <c r="A57" s="39" t="s">
        <v>118</v>
      </c>
      <c r="B57" s="40" t="s">
        <v>119</v>
      </c>
      <c r="C57" s="41" t="s">
        <v>120</v>
      </c>
      <c r="D57" s="41">
        <f t="shared" si="1"/>
        <v>17.188440372199988</v>
      </c>
      <c r="E57" s="41">
        <v>11.954900004199988</v>
      </c>
      <c r="F57" s="113">
        <f t="shared" si="2"/>
        <v>5.2335403679999999</v>
      </c>
      <c r="G57" s="130">
        <f>I57+K57+M57+O57</f>
        <v>5.5590227160000003</v>
      </c>
      <c r="H57" s="41">
        <f t="shared" si="23"/>
        <v>5.2335403679999999</v>
      </c>
      <c r="I57" s="42">
        <v>0</v>
      </c>
      <c r="J57" s="41">
        <v>0</v>
      </c>
      <c r="K57" s="42">
        <v>2.9815399920000001</v>
      </c>
      <c r="L57" s="41">
        <v>2.9815399919999996</v>
      </c>
      <c r="M57" s="42">
        <v>2.5774827240000002</v>
      </c>
      <c r="N57" s="41">
        <v>2.2520003759999998</v>
      </c>
      <c r="O57" s="42"/>
      <c r="P57" s="131"/>
      <c r="Q57" s="118">
        <v>0</v>
      </c>
      <c r="R57" s="41">
        <f t="shared" si="10"/>
        <v>-0.32548234800000042</v>
      </c>
      <c r="S57" s="41">
        <f t="shared" si="11"/>
        <v>94.144971793995452</v>
      </c>
      <c r="T57" s="43"/>
    </row>
    <row r="58" spans="1:20" outlineLevel="2" x14ac:dyDescent="0.25">
      <c r="A58" s="39" t="s">
        <v>121</v>
      </c>
      <c r="B58" s="40" t="s">
        <v>122</v>
      </c>
      <c r="C58" s="41" t="s">
        <v>123</v>
      </c>
      <c r="D58" s="41">
        <f t="shared" si="1"/>
        <v>10.68</v>
      </c>
      <c r="E58" s="41">
        <v>10.68</v>
      </c>
      <c r="F58" s="113">
        <f t="shared" si="2"/>
        <v>0</v>
      </c>
      <c r="G58" s="130">
        <f>I58+K58+M58+O58</f>
        <v>0</v>
      </c>
      <c r="H58" s="41">
        <f>J58+L58+N58+P58</f>
        <v>0</v>
      </c>
      <c r="I58" s="42"/>
      <c r="J58" s="41"/>
      <c r="K58" s="42"/>
      <c r="L58" s="41"/>
      <c r="M58" s="42"/>
      <c r="N58" s="41"/>
      <c r="O58" s="42"/>
      <c r="P58" s="131"/>
      <c r="Q58" s="118">
        <v>0</v>
      </c>
      <c r="R58" s="41">
        <f t="shared" si="10"/>
        <v>0</v>
      </c>
      <c r="S58" s="41">
        <f t="shared" si="11"/>
        <v>0</v>
      </c>
      <c r="T58" s="43"/>
    </row>
  </sheetData>
  <mergeCells count="27">
    <mergeCell ref="I15:J15"/>
    <mergeCell ref="K15:L15"/>
    <mergeCell ref="M15:N15"/>
    <mergeCell ref="O15:P15"/>
    <mergeCell ref="R15:R1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G7:O7"/>
    <mergeCell ref="R2:T2"/>
    <mergeCell ref="A3:T3"/>
    <mergeCell ref="G4:H4"/>
    <mergeCell ref="J4:K4"/>
    <mergeCell ref="G6:O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 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 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2020-04-02T10:43:07Z</dcterms:modified>
</cp:coreProperties>
</file>